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30"/>
  </bookViews>
  <sheets>
    <sheet name="League Play Report" sheetId="1" r:id="rId1"/>
    <sheet name="Alternate Play Report" sheetId="18" r:id="rId2"/>
    <sheet name="Visitor Output" sheetId="4" state="hidden" r:id="rId3"/>
    <sheet name="Home Output" sheetId="5" state="hidden" r:id="rId4"/>
    <sheet name="Home Index" sheetId="6" state="hidden" r:id="rId5"/>
    <sheet name="Visitor Index" sheetId="7" state="hidden" r:id="rId6"/>
    <sheet name="Rosters" sheetId="8" r:id="rId7"/>
    <sheet name="Golf Genius Merge" sheetId="14" r:id="rId8"/>
    <sheet name="Courses" sheetId="15" r:id="rId9"/>
    <sheet name="Interclub Billing" sheetId="16" r:id="rId10"/>
    <sheet name="Export Home" sheetId="10" state="hidden" r:id="rId11"/>
    <sheet name="Export Visitors" sheetId="11" state="hidden" r:id="rId12"/>
    <sheet name="Roster Index" sheetId="12" state="hidden" r:id="rId13"/>
    <sheet name="Matches" sheetId="13" state="hidden" r:id="rId14"/>
  </sheets>
  <externalReferences>
    <externalReference r:id="rId16"/>
  </externalReferences>
  <definedNames>
    <definedName name="_xlnm.Print_Area" localSheetId="8">Courses!$B$3:$M$33</definedName>
    <definedName name="_xlnm.Print_Area" localSheetId="9">'Interclub Billing'!$B$2:$I$38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Lawrence</author>
  </authors>
  <commentList>
    <comment ref="AD41" authorId="0">
      <text>
        <r>
          <rPr>
            <b/>
            <sz val="9"/>
            <rFont val="Times New Roman"/>
            <charset val="134"/>
          </rPr>
          <t>Lawrence:</t>
        </r>
        <r>
          <rPr>
            <sz val="9"/>
            <rFont val="Times New Roman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Lawrence</author>
  </authors>
  <commentList>
    <comment ref="AE38" authorId="0">
      <text>
        <r>
          <rPr>
            <b/>
            <sz val="9"/>
            <rFont val="Times New Roman"/>
            <charset val="134"/>
          </rPr>
          <t>Lawrence:</t>
        </r>
        <r>
          <rPr>
            <sz val="9"/>
            <rFont val="Times New Roman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<sst xmlns="http://schemas.openxmlformats.org/spreadsheetml/2006/main" count="836" uniqueCount="392">
  <si>
    <t>The South County Golf League</t>
  </si>
  <si>
    <t>V24.5</t>
  </si>
  <si>
    <t>VERSION OF THIS LINEUP</t>
  </si>
  <si>
    <t>DATE</t>
  </si>
  <si>
    <t>HOME TEAM</t>
  </si>
  <si>
    <t>COURSE NUMBER:</t>
  </si>
  <si>
    <t xml:space="preserve">  90% of the Handicap Difference</t>
  </si>
  <si>
    <t>Tee</t>
  </si>
  <si>
    <t>COURSE NAME:</t>
  </si>
  <si>
    <t>VISITING TEAM</t>
  </si>
  <si>
    <t>Fans:</t>
  </si>
  <si>
    <t>back</t>
  </si>
  <si>
    <t>b</t>
  </si>
  <si>
    <t xml:space="preserve"> TEE SLOPE:</t>
  </si>
  <si>
    <t>RATING:</t>
  </si>
  <si>
    <t>Yards:</t>
  </si>
  <si>
    <t>GPS:</t>
  </si>
  <si>
    <t>middle</t>
  </si>
  <si>
    <t>m</t>
  </si>
  <si>
    <t xml:space="preserve"> TEE SLOPE: </t>
  </si>
  <si>
    <t>Par:</t>
  </si>
  <si>
    <t>front</t>
  </si>
  <si>
    <t>f</t>
  </si>
  <si>
    <t>TEE SLOPE:</t>
  </si>
  <si>
    <r>
      <rPr>
        <b/>
        <i/>
        <sz val="13"/>
        <rFont val="Arial"/>
        <charset val="134"/>
      </rPr>
      <t xml:space="preserve">The home team needs to send the results </t>
    </r>
    <r>
      <rPr>
        <b/>
        <i/>
        <u/>
        <sz val="13"/>
        <rFont val="Arial"/>
        <charset val="134"/>
      </rPr>
      <t>by 3:00 pm</t>
    </r>
    <r>
      <rPr>
        <b/>
        <i/>
        <sz val="13"/>
        <rFont val="Arial"/>
        <charset val="134"/>
      </rPr>
      <t xml:space="preserve"> to Jay at </t>
    </r>
    <r>
      <rPr>
        <b/>
        <i/>
        <u/>
        <sz val="13"/>
        <rFont val="Arial"/>
        <charset val="134"/>
      </rPr>
      <t>southcountymensgolf2020@gmail.com.</t>
    </r>
    <r>
      <rPr>
        <b/>
        <i/>
        <sz val="13"/>
        <rFont val="Arial"/>
        <charset val="134"/>
      </rPr>
      <t xml:space="preserve"> We just need the final points for each team </t>
    </r>
    <r>
      <rPr>
        <b/>
        <i/>
        <u/>
        <sz val="13"/>
        <rFont val="Arial"/>
        <charset val="134"/>
      </rPr>
      <t>NOT</t>
    </r>
    <r>
      <rPr>
        <b/>
        <i/>
        <sz val="13"/>
        <rFont val="Arial"/>
        <charset val="134"/>
      </rPr>
      <t xml:space="preserve"> the scoresheet.</t>
    </r>
  </si>
  <si>
    <t xml:space="preserve">      Drop Down Menu</t>
  </si>
  <si>
    <t>GROSS</t>
  </si>
  <si>
    <t>NET</t>
  </si>
  <si>
    <t>Match</t>
  </si>
  <si>
    <t>ID#</t>
  </si>
  <si>
    <t>GHIN #s</t>
  </si>
  <si>
    <t>INDEX</t>
  </si>
  <si>
    <t>H'CAP</t>
  </si>
  <si>
    <t>Diff.</t>
  </si>
  <si>
    <t>SHOTS</t>
  </si>
  <si>
    <t>SCORE</t>
  </si>
  <si>
    <t>POINTS</t>
  </si>
  <si>
    <t>Total Points</t>
  </si>
  <si>
    <t xml:space="preserve">TOTAL </t>
  </si>
  <si>
    <t xml:space="preserve">                        </t>
  </si>
  <si>
    <t>TOTAL POINTS</t>
  </si>
  <si>
    <t>Number of Matches</t>
  </si>
  <si>
    <t># of Matches</t>
  </si>
  <si>
    <t>Total points divided by # of matches = TEAM SCORE</t>
  </si>
  <si>
    <t xml:space="preserve">   Total points divided by # of matches = TEAM SCORE</t>
  </si>
  <si>
    <t xml:space="preserve">             </t>
  </si>
  <si>
    <t xml:space="preserve">HOME TEAM: </t>
  </si>
  <si>
    <t>VISITING TEAM:</t>
  </si>
  <si>
    <t>ALTERNATES</t>
  </si>
  <si>
    <t>DATE:</t>
  </si>
  <si>
    <r>
      <rPr>
        <b/>
        <i/>
        <sz val="14"/>
        <rFont val="Arial"/>
        <charset val="134"/>
      </rPr>
      <t xml:space="preserve">The home team needs to send the results </t>
    </r>
    <r>
      <rPr>
        <b/>
        <i/>
        <u/>
        <sz val="14"/>
        <rFont val="Arial"/>
        <charset val="134"/>
      </rPr>
      <t>by 3:00 pm</t>
    </r>
    <r>
      <rPr>
        <b/>
        <i/>
        <sz val="14"/>
        <rFont val="Arial"/>
        <charset val="134"/>
      </rPr>
      <t xml:space="preserve"> to Jay at </t>
    </r>
    <r>
      <rPr>
        <b/>
        <i/>
        <u/>
        <sz val="14"/>
        <rFont val="Arial"/>
        <charset val="134"/>
      </rPr>
      <t>southcountymensgolf2020@gmail.com.</t>
    </r>
    <r>
      <rPr>
        <b/>
        <i/>
        <sz val="14"/>
        <rFont val="Arial"/>
        <charset val="134"/>
      </rPr>
      <t xml:space="preserve"> We just need the final points for each team </t>
    </r>
    <r>
      <rPr>
        <b/>
        <i/>
        <u/>
        <sz val="14"/>
        <rFont val="Arial"/>
        <charset val="134"/>
      </rPr>
      <t>NOT</t>
    </r>
    <r>
      <rPr>
        <b/>
        <i/>
        <sz val="14"/>
        <rFont val="Arial"/>
        <charset val="134"/>
      </rPr>
      <t xml:space="preserve"> the scoresheet.</t>
    </r>
  </si>
  <si>
    <t>Enter b, m, or f</t>
  </si>
  <si>
    <t>ID</t>
  </si>
  <si>
    <t>Date</t>
  </si>
  <si>
    <t>Score</t>
  </si>
  <si>
    <t>Rating</t>
  </si>
  <si>
    <t>Slope</t>
  </si>
  <si>
    <t>Name</t>
  </si>
  <si>
    <t>Index</t>
  </si>
  <si>
    <t>Barnes, Chuck</t>
  </si>
  <si>
    <t xml:space="preserve"> 8.0 </t>
  </si>
  <si>
    <t>Bondurant, George</t>
  </si>
  <si>
    <t xml:space="preserve">14.8 </t>
  </si>
  <si>
    <t>Carter, Don</t>
  </si>
  <si>
    <t xml:space="preserve">12.8 </t>
  </si>
  <si>
    <t>Cook, Arnie</t>
  </si>
  <si>
    <t xml:space="preserve"> 7.8 </t>
  </si>
  <si>
    <t>Dowlen, Mark</t>
  </si>
  <si>
    <t xml:space="preserve"> 5.9 </t>
  </si>
  <si>
    <t>Gerry, Len</t>
  </si>
  <si>
    <t xml:space="preserve">31.5 </t>
  </si>
  <si>
    <t>Grooms, Al</t>
  </si>
  <si>
    <t xml:space="preserve">28.4 </t>
  </si>
  <si>
    <t>Hayworth, Pat</t>
  </si>
  <si>
    <t xml:space="preserve">25.2 </t>
  </si>
  <si>
    <t>LaPointe, Donnie</t>
  </si>
  <si>
    <t xml:space="preserve">19.5 </t>
  </si>
  <si>
    <t>Lee, Clyde</t>
  </si>
  <si>
    <t xml:space="preserve"> 9.9 </t>
  </si>
  <si>
    <t>Miller, Todd</t>
  </si>
  <si>
    <t xml:space="preserve">26.9 </t>
  </si>
  <si>
    <t>Newcomb, Don</t>
  </si>
  <si>
    <t xml:space="preserve">13.5 </t>
  </si>
  <si>
    <t>Pierce, Mitchell</t>
  </si>
  <si>
    <t xml:space="preserve">14.0 </t>
  </si>
  <si>
    <t>Pollock, Al</t>
  </si>
  <si>
    <t xml:space="preserve">18.5 </t>
  </si>
  <si>
    <t>Renfrow, Carl</t>
  </si>
  <si>
    <t xml:space="preserve">22.7 </t>
  </si>
  <si>
    <t>Stevenson, Sam</t>
  </si>
  <si>
    <t xml:space="preserve">40.4 </t>
  </si>
  <si>
    <t>Smith, Rob</t>
  </si>
  <si>
    <t xml:space="preserve">22.0 </t>
  </si>
  <si>
    <t>Woods, Mike</t>
  </si>
  <si>
    <t xml:space="preserve">29.8 </t>
  </si>
  <si>
    <t>Austin, Bill</t>
  </si>
  <si>
    <t xml:space="preserve">24.2 </t>
  </si>
  <si>
    <t>Bean, Sal</t>
  </si>
  <si>
    <t xml:space="preserve">29.3 </t>
  </si>
  <si>
    <t>Burns, Eric</t>
  </si>
  <si>
    <t xml:space="preserve">28.3 </t>
  </si>
  <si>
    <t>Clark, Howard</t>
  </si>
  <si>
    <t xml:space="preserve">11.6 </t>
  </si>
  <si>
    <t>Cunningham, Dick</t>
  </si>
  <si>
    <t xml:space="preserve">13.3 </t>
  </si>
  <si>
    <t>Dowlen, Howard</t>
  </si>
  <si>
    <t xml:space="preserve">19.4 </t>
  </si>
  <si>
    <t>Griffy, Jim</t>
  </si>
  <si>
    <t xml:space="preserve">14.7 </t>
  </si>
  <si>
    <t>Hoffmann, Ben</t>
  </si>
  <si>
    <t xml:space="preserve">25.8 </t>
  </si>
  <si>
    <t>Johnson, Paul</t>
  </si>
  <si>
    <t xml:space="preserve">32.2 </t>
  </si>
  <si>
    <t>McCarver, Tommy</t>
  </si>
  <si>
    <t xml:space="preserve">10.7 </t>
  </si>
  <si>
    <t>Minter, Ken</t>
  </si>
  <si>
    <t xml:space="preserve">15.3 </t>
  </si>
  <si>
    <t>Tubbs, Dave</t>
  </si>
  <si>
    <t xml:space="preserve">20.8 </t>
  </si>
  <si>
    <t>Reimen, Taylor</t>
  </si>
  <si>
    <t xml:space="preserve"> 7.2 </t>
  </si>
  <si>
    <t>Begley, Lowell</t>
  </si>
  <si>
    <t xml:space="preserve">28.6 </t>
  </si>
  <si>
    <t>Wong, Tim</t>
  </si>
  <si>
    <t xml:space="preserve">15.7 </t>
  </si>
  <si>
    <t>Thomas, Marty</t>
  </si>
  <si>
    <t xml:space="preserve">17.5 </t>
  </si>
  <si>
    <t>Wallace, Nick</t>
  </si>
  <si>
    <t xml:space="preserve">30.8 </t>
  </si>
  <si>
    <t>Whitfill, andy</t>
  </si>
  <si>
    <t xml:space="preserve">23.5 </t>
  </si>
  <si>
    <t>Willis, Greg</t>
  </si>
  <si>
    <t>AGER, SHELLY</t>
  </si>
  <si>
    <t xml:space="preserve">12.2 </t>
  </si>
  <si>
    <t>ALEXANDER, JIM</t>
  </si>
  <si>
    <t xml:space="preserve"> 9.5 </t>
  </si>
  <si>
    <t>BLUM, FRANK</t>
  </si>
  <si>
    <t xml:space="preserve">28.8 </t>
  </si>
  <si>
    <t>CANTILLO, ROBERTO</t>
  </si>
  <si>
    <t xml:space="preserve">11.0 </t>
  </si>
  <si>
    <t>CORMAN, PERRY</t>
  </si>
  <si>
    <t xml:space="preserve">36.4 </t>
  </si>
  <si>
    <t>FELDMAN, HOWARD</t>
  </si>
  <si>
    <t xml:space="preserve">29.4 </t>
  </si>
  <si>
    <t>FELDMAN, STEVE</t>
  </si>
  <si>
    <t xml:space="preserve">17.7 </t>
  </si>
  <si>
    <t>FISHER, JERRY</t>
  </si>
  <si>
    <t xml:space="preserve">22.1 </t>
  </si>
  <si>
    <t>GOODMAN, ERIC</t>
  </si>
  <si>
    <t xml:space="preserve">18.4 </t>
  </si>
  <si>
    <t>HARKINS, CHRIS</t>
  </si>
  <si>
    <t xml:space="preserve">12.7 </t>
  </si>
  <si>
    <t>HARRINGTON, CHARLIE</t>
  </si>
  <si>
    <t xml:space="preserve">17.2 </t>
  </si>
  <si>
    <t>HORBAR, STAN</t>
  </si>
  <si>
    <t>KAMSTOCK, EDWIN</t>
  </si>
  <si>
    <t>KAPLAN, PETER</t>
  </si>
  <si>
    <t xml:space="preserve"> 7.1 </t>
  </si>
  <si>
    <t>KLEEMAN, DAN</t>
  </si>
  <si>
    <t>LANNAN, D.</t>
  </si>
  <si>
    <t xml:space="preserve">16.3 </t>
  </si>
  <si>
    <t>LEVATINO, CHET</t>
  </si>
  <si>
    <t xml:space="preserve">23.2 </t>
  </si>
  <si>
    <t>McGOWAN, ROBERT</t>
  </si>
  <si>
    <t>PHILLIPS, PETER</t>
  </si>
  <si>
    <t xml:space="preserve">15.9 </t>
  </si>
  <si>
    <t>PIETRANGOLARE, FRANK</t>
  </si>
  <si>
    <t xml:space="preserve">10.2 </t>
  </si>
  <si>
    <t>RIDER, LANNY</t>
  </si>
  <si>
    <t xml:space="preserve">17.3 </t>
  </si>
  <si>
    <t>ROSENBAUM, HOWARD</t>
  </si>
  <si>
    <t xml:space="preserve">20.1 </t>
  </si>
  <si>
    <t>RUBIN, MARK</t>
  </si>
  <si>
    <t xml:space="preserve">21.5 </t>
  </si>
  <si>
    <t>RUMPH, HAROLD</t>
  </si>
  <si>
    <t>SCHWARTZ, WILLIAM</t>
  </si>
  <si>
    <t xml:space="preserve">13.8 </t>
  </si>
  <si>
    <t>SEVERANCE, JERRY</t>
  </si>
  <si>
    <t>SIEBE, ALAN</t>
  </si>
  <si>
    <t xml:space="preserve">14.1 </t>
  </si>
  <si>
    <t>SIEGEL, JOE</t>
  </si>
  <si>
    <t xml:space="preserve">10.3 </t>
  </si>
  <si>
    <t>SPERA, DOMINIC</t>
  </si>
  <si>
    <t>STEINER, NAT</t>
  </si>
  <si>
    <t xml:space="preserve">23.8 </t>
  </si>
  <si>
    <t>TANG, DAMON</t>
  </si>
  <si>
    <t>TARRICONE, ART</t>
  </si>
  <si>
    <t xml:space="preserve">26.5 </t>
  </si>
  <si>
    <t>TOWLE, STEVE</t>
  </si>
  <si>
    <t xml:space="preserve">11.2 </t>
  </si>
  <si>
    <t>TWER, DAN</t>
  </si>
  <si>
    <t xml:space="preserve">19.2 </t>
  </si>
  <si>
    <t>YUDIN, MURRAY</t>
  </si>
  <si>
    <t>BOYLE, ART</t>
  </si>
  <si>
    <t xml:space="preserve">20.9 </t>
  </si>
  <si>
    <t>MCCOWAN, BILL</t>
  </si>
  <si>
    <t xml:space="preserve">14.4 </t>
  </si>
  <si>
    <t>Player #</t>
  </si>
  <si>
    <t>GHIN #</t>
  </si>
  <si>
    <t>Member #</t>
  </si>
  <si>
    <t>First Name</t>
  </si>
  <si>
    <t>Last Name</t>
  </si>
  <si>
    <t>Affiliation</t>
  </si>
  <si>
    <t>tee</t>
  </si>
  <si>
    <t>Handle</t>
  </si>
  <si>
    <t>Click the link below to launch</t>
  </si>
  <si>
    <t>the GG Merge tutorial</t>
  </si>
  <si>
    <t>if needed.</t>
  </si>
  <si>
    <t>Then go to your web</t>
  </si>
  <si>
    <t>browser to view it.</t>
  </si>
  <si>
    <t>TUTORIAL</t>
  </si>
  <si>
    <t>Course #</t>
  </si>
  <si>
    <t>Club</t>
  </si>
  <si>
    <t>Course Name</t>
  </si>
  <si>
    <t>Par</t>
  </si>
  <si>
    <t>Front Slope</t>
  </si>
  <si>
    <t>Front Rating</t>
  </si>
  <si>
    <t>Yardage</t>
  </si>
  <si>
    <t>Middle Slope</t>
  </si>
  <si>
    <t>Middle Rating</t>
  </si>
  <si>
    <t>Back Slope</t>
  </si>
  <si>
    <t>Back Rating</t>
  </si>
  <si>
    <t>GPS</t>
  </si>
  <si>
    <t>Fans</t>
  </si>
  <si>
    <t>Aberdeen</t>
  </si>
  <si>
    <t>yes</t>
  </si>
  <si>
    <t>Boca West</t>
  </si>
  <si>
    <t>Palmer III</t>
  </si>
  <si>
    <t>Palmer I</t>
  </si>
  <si>
    <t>Dye IV</t>
  </si>
  <si>
    <t>Fazio II</t>
  </si>
  <si>
    <t>Boca Woods</t>
  </si>
  <si>
    <t>Lakes</t>
  </si>
  <si>
    <t>no</t>
  </si>
  <si>
    <t>Woods</t>
  </si>
  <si>
    <t>Broken Sound</t>
  </si>
  <si>
    <t>Club Course</t>
  </si>
  <si>
    <t>Old Course</t>
  </si>
  <si>
    <t>Delaire</t>
  </si>
  <si>
    <t>Woods/Lakes</t>
  </si>
  <si>
    <t>Lakes/Hills</t>
  </si>
  <si>
    <t>Hills/Woods</t>
  </si>
  <si>
    <t>Gleneagles</t>
  </si>
  <si>
    <t>Legends</t>
  </si>
  <si>
    <t>Victory</t>
  </si>
  <si>
    <t>Hunters Run</t>
  </si>
  <si>
    <t>East</t>
  </si>
  <si>
    <t>North</t>
  </si>
  <si>
    <t>South</t>
  </si>
  <si>
    <t>Polo</t>
  </si>
  <si>
    <t>Equestrian</t>
  </si>
  <si>
    <t>Stonebridge</t>
  </si>
  <si>
    <t>Wycliffe</t>
  </si>
  <si>
    <t>West</t>
  </si>
  <si>
    <t>Average</t>
  </si>
  <si>
    <t xml:space="preserve">                                                  South County League  Interclub Billing Invoice</t>
  </si>
  <si>
    <t>Match Date:</t>
  </si>
  <si>
    <t>To Visiting Club:</t>
  </si>
  <si>
    <t xml:space="preserve">        From Home Club:</t>
  </si>
  <si>
    <t>Please pay</t>
  </si>
  <si>
    <t>$60 for each player listed</t>
  </si>
  <si>
    <t># of players</t>
  </si>
  <si>
    <t>Total Due</t>
  </si>
  <si>
    <t>Visiting team Players</t>
  </si>
  <si>
    <t xml:space="preserve">                     Participants</t>
  </si>
  <si>
    <t xml:space="preserve">            Alternates</t>
  </si>
  <si>
    <t>Player</t>
  </si>
  <si>
    <t xml:space="preserve">                         </t>
  </si>
  <si>
    <t>Home club: please submit this invoice to the visiting club for payment</t>
  </si>
  <si>
    <t>Visiting club: please remit payment and bill the accounts of your players $60</t>
  </si>
  <si>
    <t xml:space="preserve">Player </t>
  </si>
  <si>
    <t>SIMMONS, IAN</t>
  </si>
  <si>
    <t>Edelman, Barry</t>
  </si>
  <si>
    <t>COHEN, JOSHUA</t>
  </si>
  <si>
    <t>Fermon, Mr Jeffrey</t>
  </si>
  <si>
    <t>DUBERSTEIN, DON</t>
  </si>
  <si>
    <t>Raymond, Jeff</t>
  </si>
  <si>
    <t>RAPPAPORT, M.</t>
  </si>
  <si>
    <t>Wolk, Stephen</t>
  </si>
  <si>
    <t>STAHEYEFF, N.</t>
  </si>
  <si>
    <t>Kolber, Daniel</t>
  </si>
  <si>
    <t>SCHUB, PETER</t>
  </si>
  <si>
    <t>Glantz, Jerry</t>
  </si>
  <si>
    <t>BLOOM, JERROLD</t>
  </si>
  <si>
    <t>Ager, John</t>
  </si>
  <si>
    <t>RUDMAN, LARRY</t>
  </si>
  <si>
    <t>Marland, James</t>
  </si>
  <si>
    <t>FRIEDMAN, H.</t>
  </si>
  <si>
    <t>Allman, Bruce</t>
  </si>
  <si>
    <t>EPSTEIN, ANDY</t>
  </si>
  <si>
    <t>Fuchs, Peter</t>
  </si>
  <si>
    <t>BARON, ARTHUR</t>
  </si>
  <si>
    <t>Barash, Kenneth</t>
  </si>
  <si>
    <t>FINK, DAVID</t>
  </si>
  <si>
    <t>Fenkell, Robert</t>
  </si>
  <si>
    <t>KAMPEL, MICHAEL</t>
  </si>
  <si>
    <t>Pogrob, Howard</t>
  </si>
  <si>
    <t>MELTZ, RICHARD</t>
  </si>
  <si>
    <t>Robinson, James</t>
  </si>
  <si>
    <t>HARRIS, M.</t>
  </si>
  <si>
    <t>Berger, Alvin</t>
  </si>
  <si>
    <t>RUBIN, MITCHELL</t>
  </si>
  <si>
    <t>Waxler, Richard</t>
  </si>
  <si>
    <t>SACKIN, STUART</t>
  </si>
  <si>
    <t>Shindler, Stanley</t>
  </si>
  <si>
    <t>SNYDER, GARY</t>
  </si>
  <si>
    <t>Slutsky, Charles</t>
  </si>
  <si>
    <t>FERRARA, D.</t>
  </si>
  <si>
    <t>Delia, Ralph</t>
  </si>
  <si>
    <t>SPECTOR, GENE</t>
  </si>
  <si>
    <t>Grant, Ron</t>
  </si>
  <si>
    <t>KAPNER, RICHARD</t>
  </si>
  <si>
    <t>Lasher, Martin</t>
  </si>
  <si>
    <t>REINGOLD, M.</t>
  </si>
  <si>
    <t>Cohen, Alan</t>
  </si>
  <si>
    <t>SLOTKY, BRIAN</t>
  </si>
  <si>
    <t>Kreiner, Stuart</t>
  </si>
  <si>
    <t>MILBER, CHARLES</t>
  </si>
  <si>
    <t>Eisenberg, Sonny</t>
  </si>
  <si>
    <t>HEINTZ, JOHN</t>
  </si>
  <si>
    <t>Grodsky, Art</t>
  </si>
  <si>
    <t>KARLIN, STEVEN</t>
  </si>
  <si>
    <t>Sands, Eric</t>
  </si>
  <si>
    <t>RIMER, ALAN</t>
  </si>
  <si>
    <t>Hammer, Glen</t>
  </si>
  <si>
    <t>SCHLESS, JACK</t>
  </si>
  <si>
    <t>Brustein, Abram I</t>
  </si>
  <si>
    <t>SHERMAN, ALLAN</t>
  </si>
  <si>
    <t>Bloomstein, Mel</t>
  </si>
  <si>
    <t>SPECTOR, LARRY</t>
  </si>
  <si>
    <t>Kramer, Jerry</t>
  </si>
  <si>
    <t>ORLAND, JEFF</t>
  </si>
  <si>
    <t>Fogel, Harvey</t>
  </si>
  <si>
    <t>HALKUFF, ALAN</t>
  </si>
  <si>
    <t>North, Mr. Richard Joel</t>
  </si>
  <si>
    <t>GREEN, WAYNE</t>
  </si>
  <si>
    <t>Newman, Manny</t>
  </si>
  <si>
    <t>KREPS, STEVEN</t>
  </si>
  <si>
    <t>Danels, Barry</t>
  </si>
  <si>
    <t>DANIEL, ROGER</t>
  </si>
  <si>
    <t>Nuchow, Richard</t>
  </si>
  <si>
    <t>FORMAN, E.</t>
  </si>
  <si>
    <t>Shapiro, Albert</t>
  </si>
  <si>
    <t>LANGER, GEORGE</t>
  </si>
  <si>
    <t>Budow, Herman</t>
  </si>
  <si>
    <t>GARGANIGO, A.</t>
  </si>
  <si>
    <t>Sharp, Michael</t>
  </si>
  <si>
    <t>FELDMAN, JOEL *</t>
  </si>
  <si>
    <t>Rosky, Lee</t>
  </si>
  <si>
    <t>BERKOWITZ, M.</t>
  </si>
  <si>
    <t>Rosenberg, Robert</t>
  </si>
  <si>
    <t>GOLDSTEIN, J.</t>
  </si>
  <si>
    <t>Caplan, Mr. Alan</t>
  </si>
  <si>
    <t>LAYTON, ROBERT</t>
  </si>
  <si>
    <t>Steinberg, Allan</t>
  </si>
  <si>
    <t>KANTOR, MARK</t>
  </si>
  <si>
    <t>Lantor, Herb</t>
  </si>
  <si>
    <t>BLOCH, LARRY</t>
  </si>
  <si>
    <t>Manne, Jerrold</t>
  </si>
  <si>
    <t>BROWN, GARY</t>
  </si>
  <si>
    <t>Pollack, Martin</t>
  </si>
  <si>
    <t>KOESTEN, GARY</t>
  </si>
  <si>
    <t>Schiller, Mr. Ronald M.</t>
  </si>
  <si>
    <t>LEWIS, ART</t>
  </si>
  <si>
    <t>Hoffrichter, Donald</t>
  </si>
  <si>
    <t>WHITE, JEFFERY</t>
  </si>
  <si>
    <t>Benson, Gregg</t>
  </si>
  <si>
    <t>GROPPER, M.</t>
  </si>
  <si>
    <t>Frantz, Leonard</t>
  </si>
  <si>
    <t>SCHAFFER, JERRY</t>
  </si>
  <si>
    <t>Shuket, Mark</t>
  </si>
  <si>
    <t>ULLMAN, ALLAN *</t>
  </si>
  <si>
    <t>Rosenberg, Melvin</t>
  </si>
  <si>
    <t>Dimatteo, Bernie</t>
  </si>
  <si>
    <t>Schiff, Basil</t>
  </si>
  <si>
    <t>Datlof, Philip</t>
  </si>
  <si>
    <t>Mendell, Howard</t>
  </si>
  <si>
    <t>Greenspan, Arnold</t>
  </si>
  <si>
    <t xml:space="preserve">Match </t>
  </si>
  <si>
    <t>Visitor</t>
  </si>
  <si>
    <t>Home</t>
  </si>
  <si>
    <t>name</t>
  </si>
  <si>
    <t>index</t>
  </si>
  <si>
    <t>Fountains</t>
  </si>
  <si>
    <t>Boca Lago</t>
  </si>
  <si>
    <t>Mizner</t>
  </si>
  <si>
    <t>Boca Pointe</t>
  </si>
  <si>
    <t>Indian Spring</t>
  </si>
  <si>
    <t>Woodfield</t>
  </si>
  <si>
    <t>Playoff 1</t>
  </si>
  <si>
    <t>Playoff 2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</si>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</sst>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-dd"/>
    <numFmt numFmtId="179" formatCode="0.0"/>
    <numFmt numFmtId="180" formatCode="m/d/yyyy;@"/>
    <numFmt numFmtId="181" formatCode="&quot;$&quot;#,##0;\-&quot;$&quot;#,##0"/>
    <numFmt numFmtId="182" formatCode="m/d/yy"/>
    <numFmt numFmtId="183" formatCode="0.000"/>
    <numFmt numFmtId="184" formatCode="0;[Red]0"/>
    <numFmt numFmtId="185" formatCode="[$-409]m/d/yy\ h:mm\ AM/PM;@"/>
    <numFmt numFmtId="186" formatCode="[$-409]d\-mmm\-yyyy;@"/>
    <numFmt numFmtId="187" formatCode="0.000;[Red]0.000"/>
    <numFmt numFmtId="188" formatCode="0;;0"/>
  </numFmts>
  <fonts count="89">
    <font>
      <sz val="10"/>
      <color rgb="FF000000"/>
      <name val="Arial"/>
      <charset val="134"/>
    </font>
    <font>
      <sz val="10"/>
      <name val="Arial"/>
      <charset val="134"/>
    </font>
    <font>
      <sz val="12"/>
      <color rgb="FFFFFFFF"/>
      <name val="Calibri"/>
      <charset val="134"/>
    </font>
    <font>
      <sz val="10"/>
      <color rgb="FFFFFFFF"/>
      <name val="Arial"/>
      <charset val="134"/>
    </font>
    <font>
      <sz val="14"/>
      <color rgb="FF000000"/>
      <name val="Arial"/>
      <charset val="134"/>
    </font>
    <font>
      <b/>
      <i/>
      <sz val="18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12"/>
      <color rgb="FF000000"/>
      <name val="Arial"/>
      <charset val="134"/>
    </font>
    <font>
      <b/>
      <sz val="11"/>
      <color rgb="FF000000"/>
      <name val="Arial"/>
      <charset val="134"/>
    </font>
    <font>
      <sz val="6"/>
      <color theme="0"/>
      <name val="Arial"/>
      <charset val="134"/>
    </font>
    <font>
      <b/>
      <sz val="11"/>
      <name val="Arial"/>
      <charset val="134"/>
    </font>
    <font>
      <sz val="11"/>
      <color theme="0"/>
      <name val="Arial"/>
      <charset val="134"/>
    </font>
    <font>
      <sz val="14"/>
      <color theme="0"/>
      <name val="Arial"/>
      <charset val="134"/>
    </font>
    <font>
      <sz val="12"/>
      <color rgb="FF000000"/>
      <name val="Arial"/>
      <charset val="134"/>
    </font>
    <font>
      <sz val="12"/>
      <color theme="0"/>
      <name val="Arial"/>
      <charset val="134"/>
    </font>
    <font>
      <b/>
      <sz val="14"/>
      <color theme="0"/>
      <name val="Arial"/>
      <charset val="134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0"/>
      <color theme="0"/>
      <name val="Arial"/>
      <charset val="134"/>
    </font>
    <font>
      <b/>
      <u/>
      <sz val="12"/>
      <name val="Arial"/>
      <charset val="134"/>
    </font>
    <font>
      <b/>
      <u/>
      <sz val="14"/>
      <name val="Arial"/>
      <charset val="134"/>
    </font>
    <font>
      <sz val="16"/>
      <color rgb="FF000000"/>
      <name val="Arial"/>
      <charset val="134"/>
    </font>
    <font>
      <b/>
      <u/>
      <sz val="16"/>
      <color rgb="FF800080"/>
      <name val="Calibri"/>
      <charset val="0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rgb="FF000000"/>
      <name val="Calibri"/>
      <charset val="134"/>
      <scheme val="minor"/>
    </font>
    <font>
      <sz val="14"/>
      <name val="Calibri"/>
      <charset val="134"/>
    </font>
    <font>
      <sz val="14"/>
      <color rgb="FF000000"/>
      <name val="Calibri"/>
      <charset val="134"/>
    </font>
    <font>
      <sz val="10"/>
      <color rgb="FF000000"/>
      <name val="Inherit"/>
      <charset val="1"/>
    </font>
    <font>
      <sz val="12"/>
      <name val="Arial"/>
      <charset val="134"/>
    </font>
    <font>
      <b/>
      <sz val="14"/>
      <name val="Arial"/>
      <charset val="134"/>
    </font>
    <font>
      <b/>
      <sz val="28"/>
      <name val="Arial"/>
      <charset val="134"/>
    </font>
    <font>
      <b/>
      <sz val="14"/>
      <color rgb="FFC00000"/>
      <name val="Arial"/>
      <charset val="134"/>
    </font>
    <font>
      <b/>
      <sz val="14"/>
      <color rgb="FFDD0806"/>
      <name val="Arial"/>
      <charset val="134"/>
    </font>
    <font>
      <b/>
      <i/>
      <sz val="14"/>
      <name val="Arial"/>
      <charset val="134"/>
    </font>
    <font>
      <b/>
      <u/>
      <sz val="14"/>
      <color theme="8" tint="-0.249977111117893"/>
      <name val="Arial"/>
      <charset val="134"/>
    </font>
    <font>
      <sz val="14"/>
      <name val="Arial"/>
      <charset val="134"/>
    </font>
    <font>
      <b/>
      <sz val="14"/>
      <color rgb="FF002060"/>
      <name val="Arial"/>
      <charset val="134"/>
    </font>
    <font>
      <b/>
      <sz val="6"/>
      <color theme="0"/>
      <name val="Arial"/>
      <charset val="134"/>
    </font>
    <font>
      <i/>
      <sz val="10"/>
      <name val="Arial"/>
      <charset val="134"/>
    </font>
    <font>
      <b/>
      <sz val="18"/>
      <name val="Arial"/>
      <charset val="134"/>
    </font>
    <font>
      <b/>
      <sz val="16"/>
      <color rgb="FFC00000"/>
      <name val="Arial"/>
      <charset val="134"/>
    </font>
    <font>
      <sz val="10"/>
      <color rgb="FFC00000"/>
      <name val="Arial"/>
      <charset val="134"/>
    </font>
    <font>
      <b/>
      <sz val="20"/>
      <color rgb="FFC00000"/>
      <name val="Arial"/>
      <charset val="134"/>
    </font>
    <font>
      <sz val="14"/>
      <color rgb="FFC00000"/>
      <name val="Arial"/>
      <charset val="134"/>
    </font>
    <font>
      <b/>
      <sz val="14"/>
      <color rgb="FF003366"/>
      <name val="Arial"/>
      <charset val="134"/>
    </font>
    <font>
      <b/>
      <sz val="12"/>
      <color rgb="FF002060"/>
      <name val="Arial"/>
      <charset val="134"/>
    </font>
    <font>
      <b/>
      <sz val="12"/>
      <name val="Arial"/>
      <charset val="134"/>
    </font>
    <font>
      <b/>
      <sz val="14"/>
      <color rgb="FFFF0000"/>
      <name val="Arial"/>
      <charset val="134"/>
    </font>
    <font>
      <b/>
      <sz val="16"/>
      <name val="Arial"/>
      <charset val="134"/>
    </font>
    <font>
      <b/>
      <sz val="20"/>
      <name val="Arial"/>
      <charset val="134"/>
    </font>
    <font>
      <sz val="18"/>
      <name val="Arial"/>
      <charset val="134"/>
    </font>
    <font>
      <b/>
      <sz val="24"/>
      <color rgb="FF7030A0"/>
      <name val="Arial"/>
      <charset val="134"/>
    </font>
    <font>
      <b/>
      <u/>
      <sz val="14"/>
      <color rgb="FF1F497D"/>
      <name val="Arial"/>
      <charset val="134"/>
    </font>
    <font>
      <sz val="22"/>
      <color rgb="FF000000"/>
      <name val="Arial"/>
      <charset val="134"/>
    </font>
    <font>
      <b/>
      <sz val="24"/>
      <color rgb="FF000000"/>
      <name val="Arial"/>
      <charset val="134"/>
    </font>
    <font>
      <b/>
      <sz val="10"/>
      <name val="Arial"/>
      <charset val="134"/>
    </font>
    <font>
      <b/>
      <sz val="14"/>
      <color rgb="FF1F497D"/>
      <name val="Arial"/>
      <charset val="134"/>
    </font>
    <font>
      <b/>
      <i/>
      <sz val="13"/>
      <name val="Arial"/>
      <charset val="134"/>
    </font>
    <font>
      <b/>
      <sz val="13"/>
      <name val="Arial"/>
      <charset val="134"/>
    </font>
    <font>
      <b/>
      <sz val="12"/>
      <color rgb="FF7030A0"/>
      <name val="Arial"/>
      <charset val="134"/>
    </font>
    <font>
      <b/>
      <sz val="16"/>
      <color rgb="FF002060"/>
      <name val="Arial"/>
      <charset val="134"/>
    </font>
    <font>
      <b/>
      <sz val="16"/>
      <color rgb="FF00336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u/>
      <sz val="13"/>
      <name val="Arial"/>
      <charset val="134"/>
    </font>
    <font>
      <b/>
      <i/>
      <u/>
      <sz val="14"/>
      <name val="Arial"/>
      <charset val="134"/>
    </font>
    <font>
      <b/>
      <sz val="9"/>
      <name val="Times New Roman"/>
      <charset val="134"/>
    </font>
    <font>
      <sz val="9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000000"/>
        <bgColor rgb="FF000000"/>
      </patternFill>
    </fill>
    <fill>
      <patternFill patternType="solid">
        <fgColor rgb="FFDAEEF3"/>
        <bgColor rgb="FFDAEEF3"/>
      </patternFill>
    </fill>
    <fill>
      <patternFill patternType="solid">
        <fgColor rgb="FF92CDDC"/>
        <bgColor rgb="FF92CDDC"/>
      </patternFill>
    </fill>
    <fill>
      <patternFill patternType="solid">
        <fgColor rgb="FF76923C"/>
        <bgColor rgb="FF76923C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EEEEE"/>
        <bgColor rgb="FFE7E6E6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rgb="FF000000"/>
      </right>
      <top style="thick">
        <color rgb="FF000000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5" fillId="0" borderId="0" applyFont="0" applyFill="0" applyBorder="0" applyAlignment="0" applyProtection="0">
      <alignment vertical="center"/>
    </xf>
    <xf numFmtId="44" fontId="65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177" fontId="65" fillId="0" borderId="0" applyFont="0" applyFill="0" applyBorder="0" applyAlignment="0" applyProtection="0">
      <alignment vertical="center"/>
    </xf>
    <xf numFmtId="42" fontId="65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26" borderId="94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95" applyNumberFormat="0" applyFill="0" applyAlignment="0" applyProtection="0">
      <alignment vertical="center"/>
    </xf>
    <xf numFmtId="0" fontId="72" fillId="0" borderId="95" applyNumberFormat="0" applyFill="0" applyAlignment="0" applyProtection="0">
      <alignment vertical="center"/>
    </xf>
    <xf numFmtId="0" fontId="73" fillId="0" borderId="96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7" borderId="97" applyNumberFormat="0" applyAlignment="0" applyProtection="0">
      <alignment vertical="center"/>
    </xf>
    <xf numFmtId="0" fontId="75" fillId="28" borderId="98" applyNumberFormat="0" applyAlignment="0" applyProtection="0">
      <alignment vertical="center"/>
    </xf>
    <xf numFmtId="0" fontId="76" fillId="28" borderId="97" applyNumberFormat="0" applyAlignment="0" applyProtection="0">
      <alignment vertical="center"/>
    </xf>
    <xf numFmtId="0" fontId="77" fillId="29" borderId="99" applyNumberFormat="0" applyAlignment="0" applyProtection="0">
      <alignment vertical="center"/>
    </xf>
    <xf numFmtId="0" fontId="78" fillId="0" borderId="100" applyNumberFormat="0" applyFill="0" applyAlignment="0" applyProtection="0">
      <alignment vertical="center"/>
    </xf>
    <xf numFmtId="0" fontId="79" fillId="0" borderId="101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3" fillId="36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4" fillId="43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4" borderId="0" applyNumberFormat="0" applyBorder="0" applyAlignment="0" applyProtection="0">
      <alignment vertical="center"/>
    </xf>
    <xf numFmtId="0" fontId="83" fillId="55" borderId="0" applyNumberFormat="0" applyBorder="0" applyAlignment="0" applyProtection="0">
      <alignment vertical="center"/>
    </xf>
  </cellStyleXfs>
  <cellXfs count="69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78" fontId="2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58" fontId="1" fillId="0" borderId="0" xfId="0" applyNumberFormat="1" applyFont="1"/>
    <xf numFmtId="0" fontId="0" fillId="5" borderId="0" xfId="0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3" fillId="6" borderId="0" xfId="0" applyFont="1" applyFill="1" applyAlignment="1">
      <alignment horizontal="center"/>
    </xf>
    <xf numFmtId="0" fontId="1" fillId="0" borderId="1" xfId="0" applyFont="1" applyBorder="1"/>
    <xf numFmtId="1" fontId="1" fillId="0" borderId="0" xfId="0" applyNumberFormat="1" applyFont="1" applyAlignment="1">
      <alignment horizontal="center" vertical="top"/>
    </xf>
    <xf numFmtId="179" fontId="1" fillId="0" borderId="0" xfId="0" applyNumberFormat="1" applyFont="1" applyAlignment="1">
      <alignment horizontal="center" vertical="top"/>
    </xf>
    <xf numFmtId="0" fontId="1" fillId="7" borderId="0" xfId="0" applyFont="1" applyFill="1"/>
    <xf numFmtId="0" fontId="1" fillId="8" borderId="0" xfId="0" applyFont="1" applyFill="1"/>
    <xf numFmtId="58" fontId="1" fillId="8" borderId="0" xfId="0" applyNumberFormat="1" applyFont="1" applyFill="1"/>
    <xf numFmtId="0" fontId="1" fillId="9" borderId="0" xfId="0" applyFont="1" applyFill="1"/>
    <xf numFmtId="58" fontId="1" fillId="9" borderId="0" xfId="0" applyNumberFormat="1" applyFont="1" applyFill="1"/>
    <xf numFmtId="0" fontId="1" fillId="10" borderId="0" xfId="0" applyFont="1" applyFill="1"/>
    <xf numFmtId="1" fontId="1" fillId="9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8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81" fontId="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11" borderId="4" xfId="0" applyFont="1" applyFill="1" applyBorder="1" applyAlignment="1">
      <alignment horizontal="left"/>
    </xf>
    <xf numFmtId="0" fontId="11" fillId="11" borderId="5" xfId="0" applyFont="1" applyFill="1" applyBorder="1"/>
    <xf numFmtId="0" fontId="11" fillId="0" borderId="6" xfId="0" applyFont="1" applyBorder="1" applyAlignment="1">
      <alignment horizontal="center"/>
    </xf>
    <xf numFmtId="0" fontId="11" fillId="11" borderId="7" xfId="0" applyFont="1" applyFill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3" xfId="0" applyBorder="1"/>
    <xf numFmtId="0" fontId="11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3" fillId="12" borderId="0" xfId="0" applyFont="1" applyFill="1" applyAlignment="1">
      <alignment horizontal="center"/>
    </xf>
    <xf numFmtId="0" fontId="1" fillId="12" borderId="0" xfId="0" applyFont="1" applyFill="1"/>
    <xf numFmtId="0" fontId="7" fillId="1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1" fontId="1" fillId="0" borderId="14" xfId="0" applyNumberFormat="1" applyFont="1" applyBorder="1" applyAlignment="1">
      <alignment horizontal="center" vertical="top"/>
    </xf>
    <xf numFmtId="0" fontId="17" fillId="0" borderId="15" xfId="0" applyFont="1" applyBorder="1" applyAlignment="1">
      <alignment vertical="center" wrapText="1" readingOrder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179" fontId="17" fillId="0" borderId="17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9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 readingOrder="1"/>
    </xf>
    <xf numFmtId="0" fontId="17" fillId="0" borderId="15" xfId="0" applyFont="1" applyFill="1" applyBorder="1" applyAlignment="1">
      <alignment horizontal="center" vertical="center" wrapText="1"/>
    </xf>
    <xf numFmtId="179" fontId="17" fillId="0" borderId="15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/>
    <xf numFmtId="0" fontId="17" fillId="0" borderId="9" xfId="0" applyFont="1" applyFill="1" applyBorder="1" applyAlignment="1">
      <alignment horizontal="center"/>
    </xf>
    <xf numFmtId="179" fontId="17" fillId="0" borderId="9" xfId="0" applyNumberFormat="1" applyFont="1" applyFill="1" applyBorder="1" applyAlignment="1">
      <alignment horizontal="center"/>
    </xf>
    <xf numFmtId="179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vertical="center" wrapText="1" readingOrder="1"/>
    </xf>
    <xf numFmtId="0" fontId="17" fillId="0" borderId="8" xfId="0" applyFont="1" applyBorder="1" applyAlignment="1">
      <alignment horizontal="center" vertical="center" wrapText="1"/>
    </xf>
    <xf numFmtId="179" fontId="17" fillId="0" borderId="8" xfId="0" applyNumberFormat="1" applyFont="1" applyBorder="1" applyAlignment="1">
      <alignment horizontal="center" vertical="center" wrapText="1"/>
    </xf>
    <xf numFmtId="0" fontId="17" fillId="0" borderId="15" xfId="0" applyFont="1" applyBorder="1"/>
    <xf numFmtId="179" fontId="17" fillId="0" borderId="15" xfId="0" applyNumberFormat="1" applyFont="1" applyBorder="1" applyAlignment="1">
      <alignment horizontal="center"/>
    </xf>
    <xf numFmtId="0" fontId="17" fillId="0" borderId="10" xfId="0" applyFont="1" applyBorder="1" applyAlignment="1">
      <alignment vertical="center" wrapText="1" readingOrder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179" fontId="17" fillId="0" borderId="10" xfId="0" applyNumberFormat="1" applyFont="1" applyBorder="1" applyAlignment="1">
      <alignment horizontal="center"/>
    </xf>
    <xf numFmtId="0" fontId="17" fillId="13" borderId="15" xfId="0" applyFont="1" applyFill="1" applyBorder="1" applyAlignment="1" applyProtection="1">
      <alignment horizontal="center" vertical="center" wrapText="1"/>
    </xf>
    <xf numFmtId="179" fontId="18" fillId="0" borderId="15" xfId="0" applyNumberFormat="1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 applyProtection="1">
      <alignment horizontal="left"/>
    </xf>
    <xf numFmtId="0" fontId="17" fillId="0" borderId="20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 vertical="center" wrapText="1"/>
    </xf>
    <xf numFmtId="179" fontId="18" fillId="0" borderId="15" xfId="0" applyNumberFormat="1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/>
    </xf>
    <xf numFmtId="0" fontId="17" fillId="0" borderId="20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179" fontId="19" fillId="0" borderId="15" xfId="0" applyNumberFormat="1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/>
    </xf>
    <xf numFmtId="1" fontId="1" fillId="0" borderId="21" xfId="0" applyNumberFormat="1" applyFont="1" applyBorder="1" applyAlignment="1">
      <alignment horizontal="center" vertical="top"/>
    </xf>
    <xf numFmtId="4" fontId="20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22" xfId="0" applyFont="1" applyBorder="1"/>
    <xf numFmtId="0" fontId="0" fillId="0" borderId="23" xfId="0" applyBorder="1"/>
    <xf numFmtId="0" fontId="0" fillId="0" borderId="15" xfId="0" applyBorder="1"/>
    <xf numFmtId="0" fontId="0" fillId="0" borderId="24" xfId="0" applyBorder="1"/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17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/>
    </xf>
    <xf numFmtId="0" fontId="2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1" fillId="14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4" fillId="0" borderId="0" xfId="6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Border="1"/>
    <xf numFmtId="0" fontId="0" fillId="0" borderId="28" xfId="0" applyFont="1" applyBorder="1"/>
    <xf numFmtId="1" fontId="19" fillId="0" borderId="20" xfId="0" applyNumberFormat="1" applyFont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179" fontId="26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9" xfId="0" applyNumberFormat="1" applyFont="1" applyBorder="1" applyAlignment="1">
      <alignment horizontal="center" vertical="top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179" fontId="25" fillId="0" borderId="20" xfId="0" applyNumberFormat="1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1" fontId="17" fillId="0" borderId="20" xfId="0" applyNumberFormat="1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179" fontId="25" fillId="0" borderId="20" xfId="0" applyNumberFormat="1" applyFont="1" applyBorder="1" applyAlignment="1" applyProtection="1">
      <alignment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/>
      <protection locked="0"/>
    </xf>
    <xf numFmtId="1" fontId="19" fillId="0" borderId="15" xfId="0" applyNumberFormat="1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vertical="center"/>
      <protection locked="0"/>
    </xf>
    <xf numFmtId="1" fontId="19" fillId="0" borderId="8" xfId="0" applyNumberFormat="1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1" fontId="0" fillId="0" borderId="19" xfId="0" applyNumberFormat="1" applyFill="1" applyBorder="1" applyProtection="1">
      <protection locked="0"/>
    </xf>
    <xf numFmtId="0" fontId="19" fillId="0" borderId="19" xfId="0" applyFont="1" applyFill="1" applyBorder="1" applyAlignment="1" applyProtection="1">
      <alignment horizontal="left" vertical="center"/>
      <protection locked="0"/>
    </xf>
    <xf numFmtId="179" fontId="0" fillId="0" borderId="1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19" fillId="0" borderId="20" xfId="0" applyFont="1" applyFill="1" applyBorder="1" applyAlignment="1" applyProtection="1">
      <alignment horizontal="left" vertical="center"/>
      <protection locked="0"/>
    </xf>
    <xf numFmtId="179" fontId="0" fillId="0" borderId="20" xfId="0" applyNumberFormat="1" applyBorder="1" applyProtection="1">
      <protection locked="0"/>
    </xf>
    <xf numFmtId="179" fontId="19" fillId="0" borderId="20" xfId="0" applyNumberFormat="1" applyFont="1" applyBorder="1" applyAlignment="1" applyProtection="1">
      <alignment horizontal="left" vertical="center"/>
      <protection locked="0"/>
    </xf>
    <xf numFmtId="1" fontId="0" fillId="0" borderId="20" xfId="0" applyNumberFormat="1" applyBorder="1" applyProtection="1"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1" fontId="0" fillId="0" borderId="15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1" fontId="30" fillId="0" borderId="15" xfId="0" applyNumberFormat="1" applyFont="1" applyBorder="1" applyAlignment="1" applyProtection="1">
      <alignment horizontal="left" vertical="center"/>
      <protection locked="0"/>
    </xf>
    <xf numFmtId="0" fontId="30" fillId="0" borderId="15" xfId="0" applyFont="1" applyBorder="1" applyAlignment="1" applyProtection="1">
      <alignment horizontal="left" vertical="center" wrapText="1"/>
      <protection locked="0"/>
    </xf>
    <xf numFmtId="0" fontId="0" fillId="0" borderId="25" xfId="0" applyBorder="1"/>
    <xf numFmtId="179" fontId="19" fillId="0" borderId="15" xfId="0" applyNumberFormat="1" applyFont="1" applyBorder="1" applyAlignment="1" applyProtection="1">
      <alignment horizontal="left" vertical="center"/>
      <protection locked="0"/>
    </xf>
    <xf numFmtId="179" fontId="19" fillId="0" borderId="8" xfId="0" applyNumberFormat="1" applyFont="1" applyBorder="1" applyAlignment="1" applyProtection="1">
      <alignment horizontal="left" vertical="center"/>
      <protection locked="0"/>
    </xf>
    <xf numFmtId="179" fontId="0" fillId="0" borderId="15" xfId="0" applyNumberFormat="1" applyBorder="1" applyProtection="1">
      <protection locked="0"/>
    </xf>
    <xf numFmtId="179" fontId="1" fillId="0" borderId="15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0" fillId="15" borderId="0" xfId="0" applyFont="1" applyFill="1" applyAlignment="1">
      <alignment horizontal="left" vertical="center" wrapText="1"/>
    </xf>
    <xf numFmtId="179" fontId="19" fillId="12" borderId="15" xfId="0" applyNumberFormat="1" applyFont="1" applyFill="1" applyBorder="1" applyAlignment="1" applyProtection="1">
      <alignment horizontal="left" vertical="center"/>
      <protection locked="0"/>
    </xf>
    <xf numFmtId="1" fontId="19" fillId="12" borderId="15" xfId="0" applyNumberFormat="1" applyFont="1" applyFill="1" applyBorder="1" applyAlignment="1" applyProtection="1">
      <alignment horizontal="left" vertical="center"/>
      <protection locked="0"/>
    </xf>
    <xf numFmtId="0" fontId="19" fillId="12" borderId="15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top"/>
      <protection locked="0"/>
    </xf>
    <xf numFmtId="179" fontId="1" fillId="0" borderId="20" xfId="0" applyNumberFormat="1" applyFont="1" applyBorder="1" applyAlignment="1" applyProtection="1">
      <alignment horizontal="center" vertical="top"/>
      <protection locked="0"/>
    </xf>
    <xf numFmtId="1" fontId="1" fillId="0" borderId="30" xfId="0" applyNumberFormat="1" applyFont="1" applyBorder="1" applyAlignment="1">
      <alignment horizontal="center" vertical="top"/>
    </xf>
    <xf numFmtId="1" fontId="0" fillId="12" borderId="15" xfId="0" applyNumberFormat="1" applyFill="1" applyBorder="1" applyAlignment="1" applyProtection="1">
      <alignment horizontal="center"/>
      <protection locked="0"/>
    </xf>
    <xf numFmtId="1" fontId="1" fillId="12" borderId="15" xfId="0" applyNumberFormat="1" applyFont="1" applyFill="1" applyBorder="1" applyAlignment="1" applyProtection="1">
      <alignment horizontal="center" vertical="top"/>
      <protection locked="0"/>
    </xf>
    <xf numFmtId="0" fontId="1" fillId="12" borderId="15" xfId="0" applyFont="1" applyFill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vertical="top"/>
      <protection locked="0"/>
    </xf>
    <xf numFmtId="179" fontId="1" fillId="0" borderId="20" xfId="0" applyNumberFormat="1" applyFont="1" applyBorder="1" applyAlignment="1" applyProtection="1">
      <alignment horizontal="right" vertical="top"/>
      <protection locked="0"/>
    </xf>
    <xf numFmtId="1" fontId="1" fillId="12" borderId="15" xfId="0" applyNumberFormat="1" applyFont="1" applyFill="1" applyBorder="1" applyAlignment="1" applyProtection="1">
      <alignment vertical="top"/>
      <protection locked="0"/>
    </xf>
    <xf numFmtId="0" fontId="1" fillId="12" borderId="15" xfId="0" applyFont="1" applyFill="1" applyBorder="1" applyAlignment="1" applyProtection="1">
      <alignment vertical="top"/>
      <protection locked="0"/>
    </xf>
    <xf numFmtId="1" fontId="1" fillId="0" borderId="20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vertical="top"/>
      <protection locked="0"/>
    </xf>
    <xf numFmtId="179" fontId="1" fillId="12" borderId="15" xfId="0" applyNumberFormat="1" applyFont="1" applyFill="1" applyBorder="1" applyAlignment="1" applyProtection="1">
      <alignment horizontal="center" vertical="top"/>
      <protection locked="0"/>
    </xf>
    <xf numFmtId="179" fontId="1" fillId="12" borderId="15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/>
    <xf numFmtId="0" fontId="31" fillId="0" borderId="0" xfId="0" applyFont="1"/>
    <xf numFmtId="49" fontId="31" fillId="2" borderId="0" xfId="0" applyNumberFormat="1" applyFont="1" applyFill="1"/>
    <xf numFmtId="182" fontId="31" fillId="2" borderId="0" xfId="0" applyNumberFormat="1" applyFont="1" applyFill="1"/>
    <xf numFmtId="0" fontId="31" fillId="2" borderId="0" xfId="0" applyFont="1" applyFill="1"/>
    <xf numFmtId="0" fontId="1" fillId="2" borderId="0" xfId="0" applyFont="1" applyFill="1"/>
    <xf numFmtId="49" fontId="31" fillId="16" borderId="0" xfId="0" applyNumberFormat="1" applyFont="1" applyFill="1"/>
    <xf numFmtId="182" fontId="31" fillId="16" borderId="0" xfId="0" applyNumberFormat="1" applyFont="1" applyFill="1"/>
    <xf numFmtId="1" fontId="31" fillId="16" borderId="0" xfId="0" applyNumberFormat="1" applyFont="1" applyFill="1"/>
    <xf numFmtId="0" fontId="31" fillId="16" borderId="0" xfId="0" applyFont="1" applyFill="1"/>
    <xf numFmtId="0" fontId="1" fillId="16" borderId="0" xfId="0" applyFont="1" applyFill="1"/>
    <xf numFmtId="58" fontId="31" fillId="2" borderId="0" xfId="0" applyNumberFormat="1" applyFont="1" applyFill="1"/>
    <xf numFmtId="49" fontId="31" fillId="4" borderId="0" xfId="0" applyNumberFormat="1" applyFont="1" applyFill="1"/>
    <xf numFmtId="58" fontId="31" fillId="4" borderId="0" xfId="0" applyNumberFormat="1" applyFont="1" applyFill="1"/>
    <xf numFmtId="0" fontId="31" fillId="4" borderId="0" xfId="0" applyFont="1" applyFill="1"/>
    <xf numFmtId="58" fontId="32" fillId="0" borderId="0" xfId="0" applyNumberFormat="1" applyFont="1" applyFill="1" applyAlignment="1">
      <alignment horizontal="center" vertical="center"/>
    </xf>
    <xf numFmtId="0" fontId="33" fillId="17" borderId="0" xfId="0" applyFont="1" applyFill="1" applyAlignment="1">
      <alignment horizontal="center" vertical="top"/>
    </xf>
    <xf numFmtId="0" fontId="34" fillId="0" borderId="31" xfId="0" applyFont="1" applyBorder="1" applyAlignment="1">
      <alignment horizontal="center"/>
    </xf>
    <xf numFmtId="0" fontId="6" fillId="18" borderId="32" xfId="0" applyFont="1" applyFill="1" applyBorder="1" applyAlignment="1" applyProtection="1">
      <alignment horizontal="center"/>
      <protection locked="0"/>
    </xf>
    <xf numFmtId="0" fontId="32" fillId="0" borderId="0" xfId="0" applyFont="1" applyBorder="1"/>
    <xf numFmtId="0" fontId="6" fillId="0" borderId="0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6" fillId="0" borderId="36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12" borderId="37" xfId="0" applyFont="1" applyFill="1" applyBorder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12" borderId="40" xfId="0" applyFont="1" applyFill="1" applyBorder="1" applyAlignment="1">
      <alignment horizontal="center"/>
    </xf>
    <xf numFmtId="0" fontId="36" fillId="19" borderId="38" xfId="0" applyFont="1" applyFill="1" applyBorder="1" applyAlignment="1">
      <alignment horizontal="center" vertical="center"/>
    </xf>
    <xf numFmtId="0" fontId="32" fillId="19" borderId="33" xfId="0" applyFont="1" applyFill="1" applyBorder="1" applyAlignment="1">
      <alignment horizontal="center" vertical="center"/>
    </xf>
    <xf numFmtId="0" fontId="32" fillId="19" borderId="4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7" fillId="17" borderId="42" xfId="0" applyFont="1" applyFill="1" applyBorder="1" applyAlignment="1">
      <alignment horizontal="center" vertical="center"/>
    </xf>
    <xf numFmtId="0" fontId="37" fillId="17" borderId="0" xfId="0" applyFont="1" applyFill="1" applyAlignment="1">
      <alignment horizontal="center" vertical="center"/>
    </xf>
    <xf numFmtId="0" fontId="38" fillId="0" borderId="6" xfId="0" applyFont="1" applyBorder="1" applyAlignment="1">
      <alignment horizontal="center" vertical="top"/>
    </xf>
    <xf numFmtId="0" fontId="38" fillId="0" borderId="7" xfId="0" applyFont="1" applyBorder="1" applyAlignment="1">
      <alignment horizontal="center" vertical="top"/>
    </xf>
    <xf numFmtId="0" fontId="38" fillId="12" borderId="43" xfId="0" applyFont="1" applyFill="1" applyBorder="1" applyAlignment="1">
      <alignment horizontal="center" vertical="top"/>
    </xf>
    <xf numFmtId="0" fontId="38" fillId="16" borderId="6" xfId="0" applyFont="1" applyFill="1" applyBorder="1" applyAlignment="1">
      <alignment horizontal="center" vertical="top"/>
    </xf>
    <xf numFmtId="0" fontId="38" fillId="0" borderId="44" xfId="0" applyFont="1" applyBorder="1" applyAlignment="1">
      <alignment horizontal="center" vertical="top"/>
    </xf>
    <xf numFmtId="0" fontId="32" fillId="0" borderId="45" xfId="0" applyFont="1" applyBorder="1" applyAlignment="1">
      <alignment horizontal="center" vertical="top"/>
    </xf>
    <xf numFmtId="0" fontId="32" fillId="0" borderId="46" xfId="0" applyFont="1" applyBorder="1" applyAlignment="1">
      <alignment horizontal="center" vertical="top"/>
    </xf>
    <xf numFmtId="0" fontId="32" fillId="12" borderId="42" xfId="0" applyFont="1" applyFill="1" applyBorder="1" applyAlignment="1">
      <alignment horizontal="center" vertical="top"/>
    </xf>
    <xf numFmtId="0" fontId="32" fillId="0" borderId="3" xfId="0" applyFont="1" applyBorder="1" applyAlignment="1">
      <alignment horizontal="center" vertical="center"/>
    </xf>
    <xf numFmtId="0" fontId="32" fillId="16" borderId="45" xfId="0" applyFont="1" applyFill="1" applyBorder="1" applyAlignment="1">
      <alignment horizontal="center" vertical="top"/>
    </xf>
    <xf numFmtId="9" fontId="32" fillId="0" borderId="45" xfId="0" applyNumberFormat="1" applyFont="1" applyBorder="1" applyAlignment="1">
      <alignment horizontal="center" vertical="top"/>
    </xf>
    <xf numFmtId="0" fontId="32" fillId="20" borderId="47" xfId="0" applyFont="1" applyFill="1" applyBorder="1" applyAlignment="1">
      <alignment horizontal="center" vertical="center"/>
    </xf>
    <xf numFmtId="0" fontId="39" fillId="20" borderId="48" xfId="0" applyFont="1" applyFill="1" applyBorder="1" applyAlignment="1" applyProtection="1">
      <alignment horizontal="center"/>
      <protection locked="0"/>
    </xf>
    <xf numFmtId="0" fontId="40" fillId="0" borderId="49" xfId="0" applyFont="1" applyBorder="1" applyAlignment="1">
      <alignment horizontal="center"/>
    </xf>
    <xf numFmtId="0" fontId="39" fillId="20" borderId="50" xfId="0" applyFont="1" applyFill="1" applyBorder="1" applyAlignment="1" applyProtection="1">
      <alignment horizontal="center"/>
      <protection locked="0"/>
    </xf>
    <xf numFmtId="0" fontId="39" fillId="20" borderId="51" xfId="0" applyFont="1" applyFill="1" applyBorder="1" applyAlignment="1">
      <alignment horizontal="center"/>
    </xf>
    <xf numFmtId="183" fontId="39" fillId="12" borderId="50" xfId="0" applyNumberFormat="1" applyFont="1" applyFill="1" applyBorder="1" applyAlignment="1">
      <alignment horizontal="center"/>
    </xf>
    <xf numFmtId="184" fontId="39" fillId="20" borderId="51" xfId="0" applyNumberFormat="1" applyFont="1" applyFill="1" applyBorder="1" applyAlignment="1">
      <alignment horizontal="center"/>
    </xf>
    <xf numFmtId="0" fontId="1" fillId="20" borderId="52" xfId="0" applyFont="1" applyFill="1" applyBorder="1"/>
    <xf numFmtId="0" fontId="39" fillId="20" borderId="53" xfId="0" applyFont="1" applyFill="1" applyBorder="1" applyAlignment="1" applyProtection="1">
      <alignment horizontal="center"/>
      <protection locked="0"/>
    </xf>
    <xf numFmtId="0" fontId="39" fillId="20" borderId="28" xfId="0" applyFont="1" applyFill="1" applyBorder="1" applyAlignment="1" applyProtection="1">
      <alignment horizontal="center"/>
      <protection locked="0"/>
    </xf>
    <xf numFmtId="0" fontId="39" fillId="20" borderId="54" xfId="0" applyFont="1" applyFill="1" applyBorder="1" applyAlignment="1">
      <alignment horizontal="center"/>
    </xf>
    <xf numFmtId="184" fontId="39" fillId="20" borderId="28" xfId="0" applyNumberFormat="1" applyFont="1" applyFill="1" applyBorder="1" applyAlignment="1">
      <alignment horizontal="center"/>
    </xf>
    <xf numFmtId="0" fontId="32" fillId="0" borderId="47" xfId="0" applyFont="1" applyBorder="1" applyAlignment="1">
      <alignment horizontal="center" vertical="center"/>
    </xf>
    <xf numFmtId="0" fontId="39" fillId="0" borderId="55" xfId="0" applyFont="1" applyBorder="1" applyAlignment="1" applyProtection="1">
      <alignment horizontal="center"/>
      <protection locked="0"/>
    </xf>
    <xf numFmtId="0" fontId="39" fillId="12" borderId="56" xfId="0" applyFont="1" applyFill="1" applyBorder="1" applyAlignment="1" applyProtection="1">
      <alignment horizontal="center"/>
      <protection locked="0"/>
    </xf>
    <xf numFmtId="0" fontId="39" fillId="12" borderId="50" xfId="0" applyFont="1" applyFill="1" applyBorder="1" applyAlignment="1">
      <alignment horizontal="center"/>
    </xf>
    <xf numFmtId="184" fontId="39" fillId="0" borderId="56" xfId="0" applyNumberFormat="1" applyFont="1" applyBorder="1" applyAlignment="1">
      <alignment horizontal="center"/>
    </xf>
    <xf numFmtId="0" fontId="1" fillId="0" borderId="57" xfId="0" applyFont="1" applyBorder="1"/>
    <xf numFmtId="0" fontId="39" fillId="0" borderId="53" xfId="0" applyFont="1" applyBorder="1" applyAlignment="1" applyProtection="1">
      <alignment horizontal="center"/>
      <protection locked="0"/>
    </xf>
    <xf numFmtId="0" fontId="39" fillId="12" borderId="54" xfId="0" applyFont="1" applyFill="1" applyBorder="1" applyAlignment="1" applyProtection="1">
      <alignment horizontal="center"/>
      <protection locked="0"/>
    </xf>
    <xf numFmtId="0" fontId="39" fillId="12" borderId="54" xfId="0" applyFont="1" applyFill="1" applyBorder="1" applyAlignment="1">
      <alignment horizontal="center"/>
    </xf>
    <xf numFmtId="184" fontId="39" fillId="0" borderId="28" xfId="0" applyNumberFormat="1" applyFont="1" applyBorder="1" applyAlignment="1">
      <alignment horizontal="center"/>
    </xf>
    <xf numFmtId="0" fontId="32" fillId="20" borderId="58" xfId="0" applyFont="1" applyFill="1" applyBorder="1" applyAlignment="1">
      <alignment horizontal="center" vertical="center"/>
    </xf>
    <xf numFmtId="0" fontId="39" fillId="20" borderId="50" xfId="0" applyFont="1" applyFill="1" applyBorder="1" applyAlignment="1">
      <alignment horizontal="center"/>
    </xf>
    <xf numFmtId="184" fontId="39" fillId="20" borderId="56" xfId="0" applyNumberFormat="1" applyFont="1" applyFill="1" applyBorder="1" applyAlignment="1">
      <alignment horizontal="center"/>
    </xf>
    <xf numFmtId="0" fontId="1" fillId="20" borderId="59" xfId="0" applyFont="1" applyFill="1" applyBorder="1"/>
    <xf numFmtId="0" fontId="39" fillId="20" borderId="60" xfId="0" applyFont="1" applyFill="1" applyBorder="1" applyAlignment="1">
      <alignment horizontal="center"/>
    </xf>
    <xf numFmtId="184" fontId="39" fillId="20" borderId="54" xfId="0" applyNumberFormat="1" applyFont="1" applyFill="1" applyBorder="1" applyAlignment="1">
      <alignment horizontal="center"/>
    </xf>
    <xf numFmtId="0" fontId="32" fillId="0" borderId="58" xfId="0" applyFont="1" applyBorder="1" applyAlignment="1">
      <alignment horizontal="center" vertical="center"/>
    </xf>
    <xf numFmtId="0" fontId="39" fillId="0" borderId="50" xfId="0" applyFont="1" applyFill="1" applyBorder="1" applyAlignment="1">
      <alignment horizontal="center"/>
    </xf>
    <xf numFmtId="0" fontId="1" fillId="0" borderId="59" xfId="0" applyFont="1" applyBorder="1"/>
    <xf numFmtId="0" fontId="39" fillId="0" borderId="56" xfId="0" applyFont="1" applyBorder="1" applyAlignment="1" applyProtection="1">
      <alignment horizontal="center"/>
      <protection locked="0"/>
    </xf>
    <xf numFmtId="0" fontId="39" fillId="0" borderId="50" xfId="0" applyFont="1" applyBorder="1" applyAlignment="1">
      <alignment horizontal="center"/>
    </xf>
    <xf numFmtId="0" fontId="39" fillId="0" borderId="54" xfId="0" applyFont="1" applyBorder="1" applyAlignment="1" applyProtection="1">
      <alignment horizontal="center"/>
      <protection locked="0"/>
    </xf>
    <xf numFmtId="0" fontId="39" fillId="0" borderId="54" xfId="0" applyFont="1" applyBorder="1" applyAlignment="1">
      <alignment horizontal="center"/>
    </xf>
    <xf numFmtId="0" fontId="32" fillId="21" borderId="58" xfId="0" applyFont="1" applyFill="1" applyBorder="1" applyAlignment="1">
      <alignment horizontal="center" vertical="center"/>
    </xf>
    <xf numFmtId="0" fontId="39" fillId="20" borderId="55" xfId="0" applyFont="1" applyFill="1" applyBorder="1" applyAlignment="1" applyProtection="1">
      <alignment horizontal="center"/>
      <protection locked="0"/>
    </xf>
    <xf numFmtId="0" fontId="1" fillId="21" borderId="59" xfId="0" applyFont="1" applyFill="1" applyBorder="1"/>
    <xf numFmtId="0" fontId="39" fillId="0" borderId="48" xfId="0" applyFont="1" applyFill="1" applyBorder="1" applyAlignment="1" applyProtection="1">
      <alignment horizontal="center"/>
      <protection locked="0"/>
    </xf>
    <xf numFmtId="0" fontId="39" fillId="0" borderId="53" xfId="0" applyFont="1" applyFill="1" applyBorder="1" applyAlignment="1" applyProtection="1">
      <alignment horizontal="center"/>
      <protection locked="0"/>
    </xf>
    <xf numFmtId="0" fontId="40" fillId="20" borderId="49" xfId="0" applyFont="1" applyFill="1" applyBorder="1" applyAlignment="1">
      <alignment horizontal="center"/>
    </xf>
    <xf numFmtId="0" fontId="39" fillId="20" borderId="56" xfId="0" applyFont="1" applyFill="1" applyBorder="1" applyAlignment="1" applyProtection="1">
      <alignment horizontal="center"/>
      <protection locked="0"/>
    </xf>
    <xf numFmtId="0" fontId="39" fillId="20" borderId="54" xfId="0" applyFont="1" applyFill="1" applyBorder="1" applyAlignment="1" applyProtection="1">
      <alignment horizontal="center"/>
      <protection locked="0"/>
    </xf>
    <xf numFmtId="0" fontId="1" fillId="20" borderId="57" xfId="0" applyFont="1" applyFill="1" applyBorder="1"/>
    <xf numFmtId="0" fontId="1" fillId="0" borderId="52" xfId="0" applyFont="1" applyBorder="1"/>
    <xf numFmtId="0" fontId="39" fillId="0" borderId="51" xfId="0" applyFont="1" applyFill="1" applyBorder="1" applyAlignment="1" applyProtection="1">
      <alignment horizontal="center"/>
      <protection locked="0"/>
    </xf>
    <xf numFmtId="0" fontId="39" fillId="0" borderId="54" xfId="0" applyFont="1" applyFill="1" applyBorder="1" applyAlignment="1" applyProtection="1">
      <alignment horizontal="center"/>
      <protection locked="0"/>
    </xf>
    <xf numFmtId="0" fontId="39" fillId="20" borderId="51" xfId="0" applyFont="1" applyFill="1" applyBorder="1" applyAlignment="1" applyProtection="1">
      <alignment horizontal="center"/>
      <protection locked="0"/>
    </xf>
    <xf numFmtId="0" fontId="39" fillId="20" borderId="28" xfId="0" applyFont="1" applyFill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2" fillId="0" borderId="42" xfId="0" applyFont="1" applyBorder="1"/>
    <xf numFmtId="0" fontId="38" fillId="0" borderId="0" xfId="0" applyFont="1"/>
    <xf numFmtId="1" fontId="39" fillId="0" borderId="0" xfId="0" applyNumberFormat="1" applyFont="1" applyAlignment="1">
      <alignment horizontal="center"/>
    </xf>
    <xf numFmtId="0" fontId="32" fillId="0" borderId="61" xfId="0" applyFont="1" applyBorder="1"/>
    <xf numFmtId="0" fontId="32" fillId="0" borderId="62" xfId="0" applyFont="1" applyBorder="1" applyProtection="1">
      <protection locked="0"/>
    </xf>
    <xf numFmtId="0" fontId="32" fillId="0" borderId="62" xfId="0" applyFont="1" applyBorder="1" applyAlignment="1" applyProtection="1">
      <alignment horizontal="center"/>
      <protection locked="0"/>
    </xf>
    <xf numFmtId="0" fontId="36" fillId="0" borderId="62" xfId="0" applyFont="1" applyBorder="1" applyAlignment="1" applyProtection="1">
      <alignment horizontal="center"/>
      <protection locked="0"/>
    </xf>
    <xf numFmtId="0" fontId="41" fillId="0" borderId="62" xfId="0" applyFont="1" applyBorder="1" applyProtection="1">
      <protection locked="0"/>
    </xf>
    <xf numFmtId="0" fontId="34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/>
    </xf>
    <xf numFmtId="0" fontId="1" fillId="0" borderId="63" xfId="0" applyFont="1" applyBorder="1"/>
    <xf numFmtId="0" fontId="0" fillId="0" borderId="4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32" fillId="0" borderId="0" xfId="0" applyFont="1" applyBorder="1" applyAlignment="1" applyProtection="1">
      <alignment horizontal="center" vertical="center"/>
      <protection locked="0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right" shrinkToFit="1"/>
    </xf>
    <xf numFmtId="58" fontId="32" fillId="0" borderId="0" xfId="0" applyNumberFormat="1" applyFont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center"/>
    </xf>
    <xf numFmtId="0" fontId="32" fillId="0" borderId="38" xfId="0" applyFont="1" applyBorder="1"/>
    <xf numFmtId="0" fontId="32" fillId="0" borderId="64" xfId="0" applyFont="1" applyBorder="1" applyAlignment="1">
      <alignment horizontal="center"/>
    </xf>
    <xf numFmtId="3" fontId="32" fillId="0" borderId="34" xfId="0" applyNumberFormat="1" applyFont="1" applyBorder="1" applyAlignment="1">
      <alignment horizontal="center"/>
    </xf>
    <xf numFmtId="0" fontId="32" fillId="0" borderId="0" xfId="0" applyFont="1" applyAlignment="1" applyProtection="1">
      <alignment horizontal="right"/>
    </xf>
    <xf numFmtId="0" fontId="32" fillId="0" borderId="36" xfId="0" applyFont="1" applyBorder="1"/>
    <xf numFmtId="0" fontId="0" fillId="0" borderId="0" xfId="0" applyAlignment="1">
      <alignment horizontal="right"/>
    </xf>
    <xf numFmtId="0" fontId="6" fillId="0" borderId="34" xfId="0" applyFont="1" applyBorder="1" applyAlignment="1">
      <alignment horizontal="center"/>
    </xf>
    <xf numFmtId="0" fontId="0" fillId="0" borderId="41" xfId="0" applyBorder="1"/>
    <xf numFmtId="0" fontId="6" fillId="0" borderId="41" xfId="0" applyFont="1" applyBorder="1" applyAlignment="1">
      <alignment horizontal="right"/>
    </xf>
    <xf numFmtId="0" fontId="32" fillId="0" borderId="41" xfId="0" applyFont="1" applyBorder="1"/>
    <xf numFmtId="0" fontId="32" fillId="0" borderId="65" xfId="0" applyFont="1" applyBorder="1" applyAlignment="1">
      <alignment vertical="center"/>
    </xf>
    <xf numFmtId="0" fontId="32" fillId="0" borderId="6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0" fillId="0" borderId="7" xfId="0" applyBorder="1"/>
    <xf numFmtId="0" fontId="32" fillId="12" borderId="66" xfId="0" applyFont="1" applyFill="1" applyBorder="1" applyAlignment="1">
      <alignment horizontal="center" vertical="center"/>
    </xf>
    <xf numFmtId="0" fontId="32" fillId="12" borderId="44" xfId="0" applyFont="1" applyFill="1" applyBorder="1" applyAlignment="1">
      <alignment horizontal="center" vertical="center"/>
    </xf>
    <xf numFmtId="0" fontId="38" fillId="12" borderId="44" xfId="0" applyFont="1" applyFill="1" applyBorder="1" applyAlignment="1">
      <alignment horizontal="center" vertical="top"/>
    </xf>
    <xf numFmtId="0" fontId="34" fillId="0" borderId="45" xfId="0" applyFont="1" applyBorder="1" applyAlignment="1">
      <alignment horizontal="center" vertical="top"/>
    </xf>
    <xf numFmtId="0" fontId="32" fillId="0" borderId="42" xfId="0" applyFont="1" applyBorder="1" applyAlignment="1">
      <alignment horizontal="center" vertical="top"/>
    </xf>
    <xf numFmtId="0" fontId="32" fillId="0" borderId="42" xfId="0" applyFont="1" applyBorder="1" applyAlignment="1">
      <alignment horizontal="left" vertical="top"/>
    </xf>
    <xf numFmtId="0" fontId="32" fillId="12" borderId="67" xfId="0" applyFont="1" applyFill="1" applyBorder="1" applyAlignment="1">
      <alignment horizontal="center" vertical="center"/>
    </xf>
    <xf numFmtId="0" fontId="32" fillId="12" borderId="46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top"/>
    </xf>
    <xf numFmtId="0" fontId="32" fillId="12" borderId="68" xfId="0" applyFont="1" applyFill="1" applyBorder="1" applyAlignment="1">
      <alignment horizontal="center" vertical="top"/>
    </xf>
    <xf numFmtId="1" fontId="39" fillId="20" borderId="51" xfId="0" applyNumberFormat="1" applyFont="1" applyFill="1" applyBorder="1" applyAlignment="1">
      <alignment horizontal="center"/>
    </xf>
    <xf numFmtId="1" fontId="48" fillId="20" borderId="51" xfId="0" applyNumberFormat="1" applyFont="1" applyFill="1" applyBorder="1" applyAlignment="1" applyProtection="1">
      <alignment horizontal="center"/>
      <protection locked="0"/>
    </xf>
    <xf numFmtId="0" fontId="35" fillId="20" borderId="69" xfId="0" applyFont="1" applyFill="1" applyBorder="1" applyAlignment="1" applyProtection="1">
      <alignment horizontal="center" vertical="center"/>
      <protection locked="0"/>
    </xf>
    <xf numFmtId="0" fontId="32" fillId="20" borderId="70" xfId="0" applyFont="1" applyFill="1" applyBorder="1" applyAlignment="1">
      <alignment horizontal="center" vertical="center"/>
    </xf>
    <xf numFmtId="0" fontId="40" fillId="0" borderId="50" xfId="0" applyFont="1" applyBorder="1" applyAlignment="1">
      <alignment horizontal="center"/>
    </xf>
    <xf numFmtId="1" fontId="39" fillId="20" borderId="28" xfId="0" applyNumberFormat="1" applyFont="1" applyFill="1" applyBorder="1" applyAlignment="1">
      <alignment horizontal="center"/>
    </xf>
    <xf numFmtId="184" fontId="39" fillId="20" borderId="54" xfId="0" applyNumberFormat="1" applyFont="1" applyFill="1" applyBorder="1" applyAlignment="1" applyProtection="1">
      <alignment horizontal="center"/>
      <protection locked="0"/>
    </xf>
    <xf numFmtId="1" fontId="39" fillId="20" borderId="54" xfId="0" applyNumberFormat="1" applyFont="1" applyFill="1" applyBorder="1" applyAlignment="1">
      <alignment horizontal="center"/>
    </xf>
    <xf numFmtId="0" fontId="1" fillId="20" borderId="71" xfId="0" applyFont="1" applyFill="1" applyBorder="1" applyAlignment="1" applyProtection="1">
      <alignment horizontal="center" vertical="center"/>
      <protection locked="0"/>
    </xf>
    <xf numFmtId="0" fontId="32" fillId="20" borderId="59" xfId="0" applyFont="1" applyFill="1" applyBorder="1" applyAlignment="1">
      <alignment horizontal="center" vertical="center"/>
    </xf>
    <xf numFmtId="0" fontId="32" fillId="20" borderId="54" xfId="0" applyFont="1" applyFill="1" applyBorder="1" applyAlignment="1">
      <alignment horizontal="center" vertical="center"/>
    </xf>
    <xf numFmtId="0" fontId="40" fillId="0" borderId="54" xfId="0" applyFont="1" applyBorder="1" applyAlignment="1" applyProtection="1">
      <alignment horizontal="center"/>
      <protection hidden="1"/>
    </xf>
    <xf numFmtId="1" fontId="39" fillId="0" borderId="56" xfId="0" applyNumberFormat="1" applyFont="1" applyBorder="1" applyAlignment="1">
      <alignment horizontal="center"/>
    </xf>
    <xf numFmtId="184" fontId="39" fillId="0" borderId="50" xfId="0" applyNumberFormat="1" applyFont="1" applyBorder="1" applyAlignment="1" applyProtection="1">
      <alignment horizontal="center"/>
      <protection locked="0"/>
    </xf>
    <xf numFmtId="1" fontId="39" fillId="0" borderId="50" xfId="0" applyNumberFormat="1" applyFont="1" applyBorder="1" applyAlignment="1">
      <alignment horizontal="center"/>
    </xf>
    <xf numFmtId="0" fontId="35" fillId="0" borderId="72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>
      <alignment horizontal="center" vertical="center"/>
    </xf>
    <xf numFmtId="0" fontId="39" fillId="0" borderId="50" xfId="0" applyFont="1" applyBorder="1" applyAlignment="1" applyProtection="1">
      <alignment horizontal="center"/>
      <protection locked="0"/>
    </xf>
    <xf numFmtId="1" fontId="39" fillId="0" borderId="28" xfId="0" applyNumberFormat="1" applyFont="1" applyBorder="1" applyAlignment="1">
      <alignment horizontal="center"/>
    </xf>
    <xf numFmtId="184" fontId="39" fillId="0" borderId="28" xfId="0" applyNumberFormat="1" applyFont="1" applyBorder="1" applyAlignment="1" applyProtection="1">
      <alignment horizont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32" fillId="0" borderId="52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9" fillId="0" borderId="28" xfId="0" applyFont="1" applyBorder="1" applyAlignment="1" applyProtection="1">
      <alignment horizontal="center"/>
      <protection locked="0"/>
    </xf>
    <xf numFmtId="0" fontId="40" fillId="0" borderId="28" xfId="0" applyFont="1" applyBorder="1" applyAlignment="1">
      <alignment horizontal="center"/>
    </xf>
    <xf numFmtId="1" fontId="39" fillId="20" borderId="56" xfId="0" applyNumberFormat="1" applyFont="1" applyFill="1" applyBorder="1" applyAlignment="1">
      <alignment horizontal="center"/>
    </xf>
    <xf numFmtId="0" fontId="35" fillId="20" borderId="74" xfId="0" applyFont="1" applyFill="1" applyBorder="1" applyAlignment="1" applyProtection="1">
      <alignment horizontal="center" vertical="center"/>
      <protection locked="0"/>
    </xf>
    <xf numFmtId="0" fontId="32" fillId="20" borderId="75" xfId="0" applyFont="1" applyFill="1" applyBorder="1" applyAlignment="1">
      <alignment horizontal="center" vertical="center"/>
    </xf>
    <xf numFmtId="0" fontId="32" fillId="20" borderId="56" xfId="0" applyFont="1" applyFill="1" applyBorder="1" applyAlignment="1">
      <alignment horizontal="center" vertical="center"/>
    </xf>
    <xf numFmtId="0" fontId="40" fillId="0" borderId="56" xfId="0" applyFont="1" applyBorder="1" applyAlignment="1">
      <alignment horizontal="center"/>
    </xf>
    <xf numFmtId="0" fontId="40" fillId="0" borderId="54" xfId="0" applyFont="1" applyBorder="1" applyAlignment="1">
      <alignment horizontal="center"/>
    </xf>
    <xf numFmtId="0" fontId="32" fillId="20" borderId="76" xfId="0" applyFont="1" applyFill="1" applyBorder="1" applyAlignment="1">
      <alignment horizontal="center" vertical="center"/>
    </xf>
    <xf numFmtId="0" fontId="32" fillId="20" borderId="77" xfId="0" applyFont="1" applyFill="1" applyBorder="1" applyAlignment="1">
      <alignment horizontal="center" vertical="center"/>
    </xf>
    <xf numFmtId="0" fontId="35" fillId="0" borderId="72" xfId="0" applyFont="1" applyBorder="1" applyAlignment="1" applyProtection="1">
      <alignment horizontal="center"/>
      <protection locked="0"/>
    </xf>
    <xf numFmtId="0" fontId="1" fillId="0" borderId="73" xfId="0" applyFont="1" applyBorder="1" applyProtection="1">
      <protection locked="0"/>
    </xf>
    <xf numFmtId="0" fontId="35" fillId="20" borderId="71" xfId="0" applyFont="1" applyFill="1" applyBorder="1" applyAlignment="1" applyProtection="1">
      <alignment horizontal="center" vertical="center"/>
      <protection locked="0"/>
    </xf>
    <xf numFmtId="0" fontId="32" fillId="0" borderId="78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1" fillId="20" borderId="71" xfId="0" applyFont="1" applyFill="1" applyBorder="1" applyProtection="1">
      <protection locked="0"/>
    </xf>
    <xf numFmtId="184" fontId="39" fillId="0" borderId="0" xfId="0" applyNumberFormat="1" applyFont="1" applyAlignment="1">
      <alignment horizontal="center"/>
    </xf>
    <xf numFmtId="0" fontId="38" fillId="0" borderId="46" xfId="0" applyFont="1" applyBorder="1"/>
    <xf numFmtId="0" fontId="49" fillId="0" borderId="45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/>
    </xf>
    <xf numFmtId="0" fontId="50" fillId="12" borderId="42" xfId="0" applyFont="1" applyFill="1" applyBorder="1" applyAlignment="1" applyProtection="1">
      <alignment horizontal="center" vertical="center"/>
      <protection locked="0"/>
    </xf>
    <xf numFmtId="0" fontId="50" fillId="12" borderId="46" xfId="0" applyFont="1" applyFill="1" applyBorder="1" applyAlignment="1" applyProtection="1">
      <alignment horizontal="center" vertical="center"/>
      <protection locked="0"/>
    </xf>
    <xf numFmtId="0" fontId="41" fillId="0" borderId="68" xfId="0" applyFont="1" applyBorder="1" applyProtection="1">
      <protection locked="0"/>
    </xf>
    <xf numFmtId="0" fontId="32" fillId="0" borderId="45" xfId="0" applyFont="1" applyBorder="1" applyAlignment="1">
      <alignment vertical="center"/>
    </xf>
    <xf numFmtId="0" fontId="1" fillId="12" borderId="42" xfId="0" applyFont="1" applyFill="1" applyBorder="1" applyProtection="1">
      <protection locked="0"/>
    </xf>
    <xf numFmtId="0" fontId="1" fillId="12" borderId="46" xfId="0" applyFont="1" applyFill="1" applyBorder="1" applyProtection="1">
      <protection locked="0"/>
    </xf>
    <xf numFmtId="0" fontId="32" fillId="0" borderId="62" xfId="0" applyFont="1" applyBorder="1"/>
    <xf numFmtId="0" fontId="49" fillId="0" borderId="64" xfId="0" applyFont="1" applyBorder="1" applyAlignment="1">
      <alignment horizontal="center" vertical="top" wrapText="1"/>
    </xf>
    <xf numFmtId="0" fontId="51" fillId="0" borderId="80" xfId="0" applyFont="1" applyBorder="1" applyAlignment="1" applyProtection="1">
      <alignment horizontal="center" vertical="center"/>
      <protection locked="0"/>
    </xf>
    <xf numFmtId="0" fontId="1" fillId="0" borderId="68" xfId="0" applyFont="1" applyBorder="1"/>
    <xf numFmtId="2" fontId="52" fillId="0" borderId="3" xfId="0" applyNumberFormat="1" applyFont="1" applyBorder="1" applyAlignment="1">
      <alignment horizontal="center" vertical="center"/>
    </xf>
    <xf numFmtId="0" fontId="50" fillId="12" borderId="61" xfId="0" applyFont="1" applyFill="1" applyBorder="1" applyAlignment="1" applyProtection="1">
      <alignment horizontal="center" vertical="center"/>
      <protection locked="0"/>
    </xf>
    <xf numFmtId="0" fontId="50" fillId="12" borderId="68" xfId="0" applyFont="1" applyFill="1" applyBorder="1" applyAlignment="1" applyProtection="1">
      <alignment horizontal="center" vertical="center"/>
      <protection locked="0"/>
    </xf>
    <xf numFmtId="0" fontId="42" fillId="0" borderId="63" xfId="0" applyFont="1" applyBorder="1"/>
    <xf numFmtId="0" fontId="53" fillId="0" borderId="63" xfId="0" applyFont="1" applyBorder="1"/>
    <xf numFmtId="0" fontId="50" fillId="12" borderId="0" xfId="0" applyFont="1" applyFill="1" applyAlignment="1" applyProtection="1">
      <alignment horizontal="center" vertical="center"/>
      <protection locked="0"/>
    </xf>
    <xf numFmtId="0" fontId="1" fillId="12" borderId="0" xfId="0" applyFont="1" applyFill="1" applyAlignment="1" applyProtection="1">
      <alignment horizontal="left"/>
      <protection locked="0"/>
    </xf>
    <xf numFmtId="0" fontId="0" fillId="0" borderId="62" xfId="0" applyBorder="1"/>
    <xf numFmtId="0" fontId="47" fillId="0" borderId="81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2" fillId="0" borderId="0" xfId="0" applyFont="1" applyAlignment="1">
      <alignment horizontal="center" shrinkToFit="1"/>
    </xf>
    <xf numFmtId="0" fontId="34" fillId="0" borderId="0" xfId="0" applyFont="1" applyAlignment="1">
      <alignment horizontal="right"/>
    </xf>
    <xf numFmtId="0" fontId="6" fillId="18" borderId="38" xfId="0" applyFont="1" applyFill="1" applyBorder="1" applyAlignment="1" applyProtection="1">
      <alignment horizontal="center" vertical="center"/>
      <protection locked="0"/>
    </xf>
    <xf numFmtId="0" fontId="6" fillId="18" borderId="33" xfId="0" applyFont="1" applyFill="1" applyBorder="1" applyAlignment="1" applyProtection="1">
      <alignment horizontal="center" vertical="center"/>
      <protection locked="0"/>
    </xf>
    <xf numFmtId="0" fontId="6" fillId="18" borderId="35" xfId="0" applyFont="1" applyFill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left"/>
    </xf>
    <xf numFmtId="0" fontId="34" fillId="0" borderId="0" xfId="0" applyFont="1" applyBorder="1" applyAlignment="1">
      <alignment horizontal="right"/>
    </xf>
    <xf numFmtId="0" fontId="6" fillId="0" borderId="33" xfId="0" applyFont="1" applyBorder="1" applyAlignment="1" applyProtection="1">
      <protection locked="0"/>
    </xf>
    <xf numFmtId="0" fontId="6" fillId="18" borderId="38" xfId="0" applyFont="1" applyFill="1" applyBorder="1" applyAlignment="1" applyProtection="1">
      <alignment horizontal="center"/>
      <protection locked="0"/>
    </xf>
    <xf numFmtId="0" fontId="6" fillId="18" borderId="35" xfId="0" applyFont="1" applyFill="1" applyBorder="1" applyAlignment="1" applyProtection="1">
      <alignment horizontal="center"/>
      <protection locked="0"/>
    </xf>
    <xf numFmtId="0" fontId="55" fillId="17" borderId="42" xfId="0" applyFont="1" applyFill="1" applyBorder="1" applyAlignment="1">
      <alignment horizontal="center" vertical="center"/>
    </xf>
    <xf numFmtId="0" fontId="1" fillId="0" borderId="61" xfId="0" applyFont="1" applyBorder="1"/>
    <xf numFmtId="0" fontId="1" fillId="0" borderId="62" xfId="0" applyFont="1" applyBorder="1"/>
    <xf numFmtId="0" fontId="56" fillId="0" borderId="0" xfId="0" applyFont="1"/>
    <xf numFmtId="0" fontId="38" fillId="8" borderId="6" xfId="0" applyFont="1" applyFill="1" applyBorder="1" applyAlignment="1">
      <alignment horizontal="center" vertical="top"/>
    </xf>
    <xf numFmtId="0" fontId="32" fillId="0" borderId="4" xfId="0" applyFont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top"/>
    </xf>
    <xf numFmtId="0" fontId="47" fillId="20" borderId="50" xfId="0" applyFont="1" applyFill="1" applyBorder="1" applyAlignment="1" applyProtection="1">
      <alignment horizontal="center"/>
      <protection locked="0"/>
    </xf>
    <xf numFmtId="0" fontId="47" fillId="20" borderId="51" xfId="0" applyFont="1" applyFill="1" applyBorder="1" applyAlignment="1">
      <alignment horizontal="center"/>
    </xf>
    <xf numFmtId="0" fontId="47" fillId="20" borderId="51" xfId="0" applyFont="1" applyFill="1" applyBorder="1"/>
    <xf numFmtId="183" fontId="47" fillId="20" borderId="51" xfId="0" applyNumberFormat="1" applyFont="1" applyFill="1" applyBorder="1" applyAlignment="1">
      <alignment horizontal="center"/>
    </xf>
    <xf numFmtId="1" fontId="47" fillId="20" borderId="51" xfId="0" applyNumberFormat="1" applyFont="1" applyFill="1" applyBorder="1" applyAlignment="1">
      <alignment horizontal="center"/>
    </xf>
    <xf numFmtId="0" fontId="47" fillId="20" borderId="51" xfId="0" applyFont="1" applyFill="1" applyBorder="1" applyAlignment="1" applyProtection="1">
      <alignment horizontal="center"/>
      <protection locked="0"/>
    </xf>
    <xf numFmtId="0" fontId="47" fillId="20" borderId="60" xfId="0" applyFont="1" applyFill="1" applyBorder="1" applyAlignment="1" applyProtection="1">
      <alignment horizontal="center"/>
      <protection locked="0"/>
    </xf>
    <xf numFmtId="0" fontId="47" fillId="20" borderId="54" xfId="0" applyFont="1" applyFill="1" applyBorder="1" applyAlignment="1">
      <alignment horizontal="center"/>
    </xf>
    <xf numFmtId="0" fontId="47" fillId="20" borderId="54" xfId="0" applyFont="1" applyFill="1" applyBorder="1"/>
    <xf numFmtId="1" fontId="47" fillId="20" borderId="28" xfId="0" applyNumberFormat="1" applyFont="1" applyFill="1" applyBorder="1" applyAlignment="1">
      <alignment horizontal="center"/>
    </xf>
    <xf numFmtId="0" fontId="47" fillId="20" borderId="54" xfId="0" applyFont="1" applyFill="1" applyBorder="1" applyAlignment="1" applyProtection="1">
      <alignment horizontal="center"/>
      <protection locked="0"/>
    </xf>
    <xf numFmtId="1" fontId="47" fillId="20" borderId="54" xfId="0" applyNumberFormat="1" applyFont="1" applyFill="1" applyBorder="1" applyAlignment="1">
      <alignment horizontal="center"/>
    </xf>
    <xf numFmtId="0" fontId="47" fillId="0" borderId="50" xfId="0" applyFont="1" applyFill="1" applyBorder="1" applyAlignment="1" applyProtection="1">
      <alignment horizontal="center"/>
      <protection locked="0"/>
    </xf>
    <xf numFmtId="0" fontId="47" fillId="0" borderId="50" xfId="0" applyFont="1" applyBorder="1" applyAlignment="1">
      <alignment horizontal="center"/>
    </xf>
    <xf numFmtId="0" fontId="47" fillId="0" borderId="50" xfId="0" applyFont="1" applyBorder="1"/>
    <xf numFmtId="1" fontId="47" fillId="0" borderId="56" xfId="0" applyNumberFormat="1" applyFont="1" applyBorder="1" applyAlignment="1">
      <alignment horizontal="center"/>
    </xf>
    <xf numFmtId="0" fontId="47" fillId="22" borderId="50" xfId="0" applyFont="1" applyFill="1" applyBorder="1" applyAlignment="1" applyProtection="1">
      <alignment horizontal="center"/>
      <protection locked="0"/>
    </xf>
    <xf numFmtId="1" fontId="47" fillId="22" borderId="50" xfId="0" applyNumberFormat="1" applyFont="1" applyFill="1" applyBorder="1" applyAlignment="1">
      <alignment horizontal="center"/>
    </xf>
    <xf numFmtId="0" fontId="47" fillId="0" borderId="60" xfId="0" applyFont="1" applyFill="1" applyBorder="1" applyAlignment="1" applyProtection="1">
      <alignment horizontal="center"/>
      <protection locked="0"/>
    </xf>
    <xf numFmtId="0" fontId="47" fillId="0" borderId="28" xfId="0" applyFont="1" applyBorder="1" applyAlignment="1">
      <alignment horizontal="center"/>
    </xf>
    <xf numFmtId="0" fontId="47" fillId="0" borderId="28" xfId="0" applyFont="1" applyBorder="1"/>
    <xf numFmtId="1" fontId="47" fillId="0" borderId="54" xfId="0" applyNumberFormat="1" applyFont="1" applyBorder="1" applyAlignment="1">
      <alignment horizontal="center"/>
    </xf>
    <xf numFmtId="184" fontId="39" fillId="0" borderId="54" xfId="0" applyNumberFormat="1" applyFont="1" applyBorder="1" applyAlignment="1">
      <alignment horizontal="center"/>
    </xf>
    <xf numFmtId="0" fontId="47" fillId="22" borderId="54" xfId="0" applyFont="1" applyFill="1" applyBorder="1" applyAlignment="1" applyProtection="1">
      <alignment horizontal="center"/>
      <protection locked="0"/>
    </xf>
    <xf numFmtId="1" fontId="47" fillId="22" borderId="54" xfId="0" applyNumberFormat="1" applyFont="1" applyFill="1" applyBorder="1" applyAlignment="1">
      <alignment horizontal="center"/>
    </xf>
    <xf numFmtId="0" fontId="47" fillId="20" borderId="56" xfId="0" applyFont="1" applyFill="1" applyBorder="1" applyAlignment="1">
      <alignment horizontal="center"/>
    </xf>
    <xf numFmtId="0" fontId="47" fillId="20" borderId="56" xfId="0" applyFont="1" applyFill="1" applyBorder="1"/>
    <xf numFmtId="1" fontId="47" fillId="20" borderId="56" xfId="0" applyNumberFormat="1" applyFont="1" applyFill="1" applyBorder="1" applyAlignment="1">
      <alignment horizontal="center"/>
    </xf>
    <xf numFmtId="184" fontId="39" fillId="20" borderId="50" xfId="0" applyNumberFormat="1" applyFont="1" applyFill="1" applyBorder="1" applyAlignment="1">
      <alignment horizontal="center"/>
    </xf>
    <xf numFmtId="1" fontId="47" fillId="20" borderId="50" xfId="0" applyNumberFormat="1" applyFont="1" applyFill="1" applyBorder="1" applyAlignment="1">
      <alignment horizontal="center"/>
    </xf>
    <xf numFmtId="1" fontId="47" fillId="0" borderId="50" xfId="0" applyNumberFormat="1" applyFont="1" applyBorder="1" applyAlignment="1">
      <alignment horizontal="center"/>
    </xf>
    <xf numFmtId="0" fontId="47" fillId="17" borderId="50" xfId="0" applyFont="1" applyFill="1" applyBorder="1" applyAlignment="1" applyProtection="1">
      <alignment horizontal="center"/>
      <protection locked="0"/>
    </xf>
    <xf numFmtId="1" fontId="47" fillId="0" borderId="28" xfId="0" applyNumberFormat="1" applyFont="1" applyBorder="1" applyAlignment="1">
      <alignment horizontal="center"/>
    </xf>
    <xf numFmtId="0" fontId="47" fillId="0" borderId="54" xfId="0" applyFont="1" applyBorder="1" applyAlignment="1" applyProtection="1">
      <alignment horizontal="center"/>
      <protection locked="0"/>
    </xf>
    <xf numFmtId="0" fontId="47" fillId="17" borderId="54" xfId="0" applyFont="1" applyFill="1" applyBorder="1" applyAlignment="1" applyProtection="1">
      <alignment horizontal="center"/>
      <protection locked="0"/>
    </xf>
    <xf numFmtId="0" fontId="47" fillId="0" borderId="51" xfId="0" applyFont="1" applyFill="1" applyBorder="1" applyAlignment="1" applyProtection="1">
      <alignment horizontal="center"/>
      <protection locked="0"/>
    </xf>
    <xf numFmtId="0" fontId="47" fillId="0" borderId="54" xfId="0" applyFont="1" applyFill="1" applyBorder="1" applyAlignment="1" applyProtection="1">
      <alignment horizontal="center"/>
      <protection locked="0"/>
    </xf>
    <xf numFmtId="0" fontId="47" fillId="0" borderId="50" xfId="0" applyFont="1" applyBorder="1" applyAlignment="1" applyProtection="1">
      <alignment horizontal="center"/>
      <protection locked="0"/>
    </xf>
    <xf numFmtId="1" fontId="47" fillId="0" borderId="50" xfId="0" applyNumberFormat="1" applyFont="1" applyBorder="1" applyAlignment="1" applyProtection="1">
      <alignment horizontal="center"/>
      <protection locked="0"/>
    </xf>
    <xf numFmtId="1" fontId="47" fillId="0" borderId="54" xfId="0" applyNumberFormat="1" applyFont="1" applyBorder="1" applyAlignment="1" applyProtection="1">
      <alignment horizontal="center"/>
      <protection locked="0"/>
    </xf>
    <xf numFmtId="1" fontId="47" fillId="20" borderId="50" xfId="0" applyNumberFormat="1" applyFont="1" applyFill="1" applyBorder="1" applyAlignment="1" applyProtection="1">
      <alignment horizontal="center"/>
      <protection locked="0"/>
    </xf>
    <xf numFmtId="1" fontId="47" fillId="20" borderId="54" xfId="0" applyNumberFormat="1" applyFont="1" applyFill="1" applyBorder="1" applyAlignment="1" applyProtection="1">
      <alignment horizontal="center"/>
      <protection locked="0"/>
    </xf>
    <xf numFmtId="1" fontId="47" fillId="20" borderId="28" xfId="0" applyNumberFormat="1" applyFont="1" applyFill="1" applyBorder="1" applyAlignment="1" applyProtection="1">
      <alignment horizontal="center"/>
      <protection locked="0"/>
    </xf>
    <xf numFmtId="1" fontId="47" fillId="0" borderId="56" xfId="0" applyNumberFormat="1" applyFont="1" applyBorder="1" applyAlignment="1" applyProtection="1">
      <alignment horizontal="center"/>
      <protection locked="0"/>
    </xf>
    <xf numFmtId="0" fontId="47" fillId="0" borderId="0" xfId="0" applyFont="1" applyFill="1" applyBorder="1" applyAlignment="1" applyProtection="1">
      <alignment horizontal="center"/>
      <protection locked="0"/>
    </xf>
    <xf numFmtId="1" fontId="47" fillId="0" borderId="0" xfId="0" applyNumberFormat="1" applyFont="1" applyAlignment="1">
      <alignment horizontal="center"/>
    </xf>
    <xf numFmtId="0" fontId="38" fillId="0" borderId="0" xfId="0" applyFont="1" applyProtection="1">
      <protection locked="0"/>
    </xf>
    <xf numFmtId="0" fontId="38" fillId="0" borderId="46" xfId="0" applyFont="1" applyBorder="1" applyProtection="1">
      <protection locked="0"/>
    </xf>
    <xf numFmtId="0" fontId="1" fillId="0" borderId="62" xfId="0" applyFont="1" applyBorder="1" applyProtection="1">
      <protection locked="0"/>
    </xf>
    <xf numFmtId="0" fontId="1" fillId="0" borderId="68" xfId="0" applyFont="1" applyBorder="1" applyProtection="1">
      <protection locked="0"/>
    </xf>
    <xf numFmtId="0" fontId="1" fillId="0" borderId="83" xfId="0" applyFont="1" applyBorder="1"/>
    <xf numFmtId="0" fontId="53" fillId="0" borderId="4" xfId="0" applyFont="1" applyBorder="1"/>
    <xf numFmtId="0" fontId="57" fillId="0" borderId="0" xfId="0" applyFont="1"/>
    <xf numFmtId="0" fontId="32" fillId="19" borderId="35" xfId="0" applyFont="1" applyFill="1" applyBorder="1" applyAlignment="1">
      <alignment horizontal="center" vertical="center"/>
    </xf>
    <xf numFmtId="0" fontId="1" fillId="0" borderId="46" xfId="0" applyFont="1" applyBorder="1"/>
    <xf numFmtId="1" fontId="0" fillId="0" borderId="0" xfId="0" applyNumberFormat="1"/>
    <xf numFmtId="183" fontId="0" fillId="0" borderId="0" xfId="0" applyNumberFormat="1"/>
    <xf numFmtId="0" fontId="0" fillId="0" borderId="42" xfId="0" applyBorder="1"/>
    <xf numFmtId="0" fontId="0" fillId="23" borderId="7" xfId="0" applyFill="1" applyBorder="1"/>
    <xf numFmtId="0" fontId="38" fillId="23" borderId="44" xfId="0" applyFont="1" applyFill="1" applyBorder="1"/>
    <xf numFmtId="0" fontId="58" fillId="23" borderId="42" xfId="0" applyFont="1" applyFill="1" applyBorder="1" applyAlignment="1">
      <alignment horizontal="center" vertical="top" wrapText="1"/>
    </xf>
    <xf numFmtId="0" fontId="58" fillId="23" borderId="46" xfId="0" applyFont="1" applyFill="1" applyBorder="1" applyAlignment="1">
      <alignment horizontal="center" vertical="top" wrapText="1"/>
    </xf>
    <xf numFmtId="0" fontId="59" fillId="20" borderId="51" xfId="0" applyFont="1" applyFill="1" applyBorder="1" applyAlignment="1" applyProtection="1">
      <alignment horizontal="center" vertical="center"/>
      <protection locked="0"/>
    </xf>
    <xf numFmtId="49" fontId="59" fillId="23" borderId="0" xfId="0" applyNumberFormat="1" applyFont="1" applyFill="1" applyAlignment="1" applyProtection="1">
      <alignment horizontal="center" vertical="center"/>
      <protection locked="0"/>
    </xf>
    <xf numFmtId="49" fontId="59" fillId="23" borderId="46" xfId="0" applyNumberFormat="1" applyFont="1" applyFill="1" applyBorder="1" applyAlignment="1" applyProtection="1">
      <alignment horizontal="center" vertical="center"/>
      <protection locked="0"/>
    </xf>
    <xf numFmtId="0" fontId="1" fillId="20" borderId="54" xfId="0" applyFont="1" applyFill="1" applyBorder="1" applyAlignment="1" applyProtection="1">
      <alignment horizontal="center" vertical="center"/>
      <protection locked="0"/>
    </xf>
    <xf numFmtId="49" fontId="1" fillId="23" borderId="0" xfId="0" applyNumberFormat="1" applyFont="1" applyFill="1" applyAlignment="1" applyProtection="1">
      <alignment horizontal="center" vertical="center"/>
      <protection locked="0"/>
    </xf>
    <xf numFmtId="49" fontId="1" fillId="23" borderId="46" xfId="0" applyNumberFormat="1" applyFont="1" applyFill="1" applyBorder="1" applyAlignment="1" applyProtection="1">
      <alignment horizontal="center" vertical="center"/>
      <protection locked="0"/>
    </xf>
    <xf numFmtId="0" fontId="59" fillId="0" borderId="50" xfId="0" applyFont="1" applyBorder="1" applyAlignment="1" applyProtection="1">
      <alignment horizontal="center" vertical="center"/>
      <protection locked="0"/>
    </xf>
    <xf numFmtId="49" fontId="47" fillId="23" borderId="0" xfId="0" applyNumberFormat="1" applyFont="1" applyFill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59" fillId="20" borderId="50" xfId="0" applyFont="1" applyFill="1" applyBorder="1" applyAlignment="1" applyProtection="1">
      <alignment horizontal="center" vertical="center"/>
      <protection locked="0"/>
    </xf>
    <xf numFmtId="49" fontId="1" fillId="23" borderId="41" xfId="0" applyNumberFormat="1" applyFont="1" applyFill="1" applyBorder="1" applyAlignment="1" applyProtection="1">
      <alignment horizontal="center" vertical="center"/>
      <protection locked="0"/>
    </xf>
    <xf numFmtId="49" fontId="1" fillId="23" borderId="84" xfId="0" applyNumberFormat="1" applyFont="1" applyFill="1" applyBorder="1" applyAlignment="1" applyProtection="1">
      <alignment horizontal="center" vertical="center"/>
      <protection locked="0"/>
    </xf>
    <xf numFmtId="2" fontId="47" fillId="23" borderId="0" xfId="0" applyNumberFormat="1" applyFont="1" applyFill="1" applyAlignment="1" applyProtection="1">
      <alignment horizontal="center" vertical="center"/>
      <protection locked="0"/>
    </xf>
    <xf numFmtId="2" fontId="59" fillId="23" borderId="46" xfId="0" applyNumberFormat="1" applyFont="1" applyFill="1" applyBorder="1" applyAlignment="1" applyProtection="1">
      <alignment horizontal="center" vertical="center"/>
      <protection locked="0"/>
    </xf>
    <xf numFmtId="0" fontId="1" fillId="0" borderId="54" xfId="0" applyFont="1" applyBorder="1" applyProtection="1">
      <protection locked="0"/>
    </xf>
    <xf numFmtId="0" fontId="1" fillId="23" borderId="0" xfId="0" applyFont="1" applyFill="1" applyProtection="1">
      <protection locked="0"/>
    </xf>
    <xf numFmtId="0" fontId="1" fillId="23" borderId="46" xfId="0" applyFont="1" applyFill="1" applyBorder="1" applyProtection="1">
      <protection locked="0"/>
    </xf>
    <xf numFmtId="0" fontId="1" fillId="20" borderId="54" xfId="0" applyFont="1" applyFill="1" applyBorder="1" applyProtection="1">
      <protection locked="0"/>
    </xf>
    <xf numFmtId="2" fontId="59" fillId="23" borderId="0" xfId="0" applyNumberFormat="1" applyFont="1" applyFill="1" applyAlignment="1" applyProtection="1">
      <alignment horizontal="center" vertical="center"/>
      <protection locked="0"/>
    </xf>
    <xf numFmtId="0" fontId="59" fillId="20" borderId="54" xfId="0" applyFont="1" applyFill="1" applyBorder="1" applyAlignment="1" applyProtection="1">
      <alignment horizontal="center" vertical="center"/>
      <protection locked="0"/>
    </xf>
    <xf numFmtId="0" fontId="1" fillId="23" borderId="62" xfId="0" applyFont="1" applyFill="1" applyBorder="1" applyProtection="1">
      <protection locked="0"/>
    </xf>
    <xf numFmtId="0" fontId="1" fillId="23" borderId="68" xfId="0" applyFont="1" applyFill="1" applyBorder="1" applyProtection="1">
      <protection locked="0"/>
    </xf>
    <xf numFmtId="49" fontId="59" fillId="23" borderId="85" xfId="0" applyNumberFormat="1" applyFont="1" applyFill="1" applyBorder="1" applyAlignment="1" applyProtection="1">
      <alignment horizontal="center" vertical="center"/>
      <protection locked="0"/>
    </xf>
    <xf numFmtId="49" fontId="59" fillId="23" borderId="44" xfId="0" applyNumberFormat="1" applyFont="1" applyFill="1" applyBorder="1" applyAlignment="1" applyProtection="1">
      <alignment horizontal="center" vertical="center"/>
      <protection locked="0"/>
    </xf>
    <xf numFmtId="0" fontId="1" fillId="20" borderId="28" xfId="0" applyFont="1" applyFill="1" applyBorder="1" applyAlignment="1" applyProtection="1">
      <alignment horizontal="center" vertical="center"/>
      <protection locked="0"/>
    </xf>
    <xf numFmtId="0" fontId="59" fillId="0" borderId="56" xfId="0" applyFont="1" applyBorder="1" applyAlignment="1" applyProtection="1">
      <alignment horizontal="center" vertical="center"/>
      <protection locked="0"/>
    </xf>
    <xf numFmtId="49" fontId="47" fillId="23" borderId="42" xfId="0" applyNumberFormat="1" applyFont="1" applyFill="1" applyBorder="1" applyAlignment="1" applyProtection="1">
      <alignment horizontal="center" vertical="center"/>
      <protection locked="0"/>
    </xf>
    <xf numFmtId="0" fontId="32" fillId="0" borderId="83" xfId="0" applyFont="1" applyBorder="1" applyAlignment="1">
      <alignment vertical="center"/>
    </xf>
    <xf numFmtId="49" fontId="1" fillId="23" borderId="42" xfId="0" applyNumberFormat="1" applyFont="1" applyFill="1" applyBorder="1" applyAlignment="1" applyProtection="1">
      <alignment horizontal="center" vertical="center"/>
      <protection locked="0"/>
    </xf>
    <xf numFmtId="0" fontId="51" fillId="0" borderId="83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/>
    </xf>
    <xf numFmtId="49" fontId="1" fillId="23" borderId="62" xfId="0" applyNumberFormat="1" applyFont="1" applyFill="1" applyBorder="1" applyAlignment="1" applyProtection="1">
      <alignment horizontal="center" vertical="center"/>
      <protection locked="0"/>
    </xf>
    <xf numFmtId="49" fontId="1" fillId="23" borderId="68" xfId="0" applyNumberFormat="1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/>
    </xf>
    <xf numFmtId="58" fontId="32" fillId="24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185" fontId="34" fillId="0" borderId="86" xfId="0" applyNumberFormat="1" applyFont="1" applyBorder="1" applyAlignment="1">
      <alignment horizontal="center" vertical="center"/>
    </xf>
    <xf numFmtId="1" fontId="51" fillId="18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/>
    </xf>
    <xf numFmtId="0" fontId="6" fillId="0" borderId="39" xfId="0" applyFont="1" applyBorder="1"/>
    <xf numFmtId="0" fontId="6" fillId="0" borderId="39" xfId="0" applyFont="1" applyBorder="1" applyAlignment="1">
      <alignment horizontal="center"/>
    </xf>
    <xf numFmtId="0" fontId="60" fillId="19" borderId="38" xfId="0" applyFont="1" applyFill="1" applyBorder="1" applyAlignment="1">
      <alignment horizontal="center" vertical="center"/>
    </xf>
    <xf numFmtId="0" fontId="61" fillId="19" borderId="33" xfId="0" applyFont="1" applyFill="1" applyBorder="1" applyAlignment="1">
      <alignment horizontal="center" vertical="center"/>
    </xf>
    <xf numFmtId="0" fontId="61" fillId="19" borderId="41" xfId="0" applyFont="1" applyFill="1" applyBorder="1" applyAlignment="1">
      <alignment horizontal="center" vertical="center"/>
    </xf>
    <xf numFmtId="0" fontId="42" fillId="17" borderId="0" xfId="0" applyFont="1" applyFill="1" applyAlignment="1">
      <alignment horizontal="left" vertical="center"/>
    </xf>
    <xf numFmtId="0" fontId="6" fillId="0" borderId="87" xfId="0" applyFont="1" applyBorder="1"/>
    <xf numFmtId="0" fontId="32" fillId="0" borderId="83" xfId="0" applyFont="1" applyBorder="1" applyAlignment="1">
      <alignment horizontal="center" vertical="center"/>
    </xf>
    <xf numFmtId="0" fontId="32" fillId="16" borderId="83" xfId="0" applyFont="1" applyFill="1" applyBorder="1" applyAlignment="1">
      <alignment horizontal="center" vertical="top"/>
    </xf>
    <xf numFmtId="0" fontId="39" fillId="20" borderId="14" xfId="0" applyFont="1" applyFill="1" applyBorder="1" applyAlignment="1" applyProtection="1">
      <alignment horizontal="center"/>
      <protection locked="0"/>
    </xf>
    <xf numFmtId="0" fontId="62" fillId="0" borderId="51" xfId="0" applyFont="1" applyBorder="1" applyAlignment="1" applyProtection="1">
      <alignment horizontal="center"/>
    </xf>
    <xf numFmtId="0" fontId="63" fillId="25" borderId="50" xfId="0" applyFont="1" applyFill="1" applyBorder="1" applyAlignment="1">
      <alignment horizontal="center"/>
    </xf>
    <xf numFmtId="0" fontId="39" fillId="20" borderId="21" xfId="0" applyFont="1" applyFill="1" applyBorder="1" applyAlignment="1" applyProtection="1">
      <alignment horizontal="center"/>
      <protection locked="0"/>
    </xf>
    <xf numFmtId="0" fontId="63" fillId="25" borderId="60" xfId="0" applyFont="1" applyFill="1" applyBorder="1" applyAlignment="1">
      <alignment horizontal="center"/>
    </xf>
    <xf numFmtId="0" fontId="39" fillId="0" borderId="88" xfId="0" applyFont="1" applyFill="1" applyBorder="1" applyAlignment="1" applyProtection="1">
      <alignment horizontal="center"/>
      <protection locked="0"/>
    </xf>
    <xf numFmtId="0" fontId="63" fillId="12" borderId="50" xfId="0" applyFont="1" applyFill="1" applyBorder="1" applyAlignment="1">
      <alignment horizontal="center"/>
    </xf>
    <xf numFmtId="0" fontId="63" fillId="12" borderId="54" xfId="0" applyFont="1" applyFill="1" applyBorder="1" applyAlignment="1">
      <alignment horizontal="center"/>
    </xf>
    <xf numFmtId="0" fontId="63" fillId="20" borderId="50" xfId="0" applyFont="1" applyFill="1" applyBorder="1" applyAlignment="1">
      <alignment horizontal="center"/>
    </xf>
    <xf numFmtId="0" fontId="63" fillId="20" borderId="60" xfId="0" applyFont="1" applyFill="1" applyBorder="1" applyAlignment="1">
      <alignment horizontal="center"/>
    </xf>
    <xf numFmtId="0" fontId="63" fillId="0" borderId="50" xfId="0" applyFont="1" applyFill="1" applyBorder="1" applyAlignment="1">
      <alignment horizontal="center"/>
    </xf>
    <xf numFmtId="0" fontId="63" fillId="20" borderId="54" xfId="0" applyFont="1" applyFill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54" xfId="0" applyFont="1" applyBorder="1" applyAlignment="1">
      <alignment horizontal="center"/>
    </xf>
    <xf numFmtId="183" fontId="39" fillId="12" borderId="89" xfId="0" applyNumberFormat="1" applyFont="1" applyFill="1" applyBorder="1" applyAlignment="1">
      <alignment horizontal="center"/>
    </xf>
    <xf numFmtId="0" fontId="39" fillId="0" borderId="56" xfId="0" applyFont="1" applyFill="1" applyBorder="1" applyAlignment="1">
      <alignment horizontal="center"/>
    </xf>
    <xf numFmtId="183" fontId="39" fillId="0" borderId="56" xfId="0" applyNumberFormat="1" applyFont="1" applyFill="1" applyBorder="1" applyAlignment="1">
      <alignment horizontal="center"/>
    </xf>
    <xf numFmtId="0" fontId="39" fillId="0" borderId="54" xfId="0" applyFont="1" applyFill="1" applyBorder="1" applyAlignment="1">
      <alignment horizontal="center"/>
    </xf>
    <xf numFmtId="183" fontId="39" fillId="0" borderId="60" xfId="0" applyNumberFormat="1" applyFont="1" applyFill="1" applyBorder="1" applyAlignment="1">
      <alignment horizontal="center"/>
    </xf>
    <xf numFmtId="0" fontId="39" fillId="0" borderId="51" xfId="0" applyFont="1" applyBorder="1" applyAlignment="1" applyProtection="1">
      <alignment horizontal="center"/>
      <protection locked="0"/>
    </xf>
    <xf numFmtId="0" fontId="63" fillId="20" borderId="28" xfId="0" applyFont="1" applyFill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38" fillId="0" borderId="17" xfId="0" applyFont="1" applyBorder="1"/>
    <xf numFmtId="0" fontId="38" fillId="0" borderId="0" xfId="0" applyFont="1" applyAlignment="1"/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2" fillId="0" borderId="90" xfId="0" applyFont="1" applyBorder="1" applyProtection="1">
      <protection locked="0"/>
    </xf>
    <xf numFmtId="0" fontId="36" fillId="0" borderId="62" xfId="0" applyFont="1" applyBorder="1" applyAlignment="1" applyProtection="1">
      <protection locked="0"/>
    </xf>
    <xf numFmtId="0" fontId="38" fillId="0" borderId="62" xfId="0" applyFont="1" applyBorder="1" applyAlignment="1">
      <alignment horizontal="center" vertical="center"/>
    </xf>
    <xf numFmtId="0" fontId="32" fillId="0" borderId="25" xfId="0" applyFont="1" applyBorder="1" applyProtection="1">
      <protection locked="0"/>
    </xf>
    <xf numFmtId="0" fontId="3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0" fillId="0" borderId="83" xfId="0" applyBorder="1"/>
    <xf numFmtId="0" fontId="32" fillId="0" borderId="63" xfId="0" applyFont="1" applyBorder="1" applyAlignment="1">
      <alignment horizontal="right"/>
    </xf>
    <xf numFmtId="0" fontId="34" fillId="0" borderId="0" xfId="0" applyFont="1" applyBorder="1" applyAlignment="1">
      <alignment horizontal="left"/>
    </xf>
    <xf numFmtId="186" fontId="32" fillId="18" borderId="38" xfId="0" applyNumberFormat="1" applyFont="1" applyFill="1" applyBorder="1" applyAlignment="1" applyProtection="1">
      <alignment horizontal="center"/>
      <protection locked="0"/>
    </xf>
    <xf numFmtId="186" fontId="32" fillId="18" borderId="33" xfId="0" applyNumberFormat="1" applyFont="1" applyFill="1" applyBorder="1" applyAlignment="1" applyProtection="1">
      <alignment horizontal="center"/>
      <protection locked="0"/>
    </xf>
    <xf numFmtId="186" fontId="32" fillId="18" borderId="35" xfId="0" applyNumberFormat="1" applyFont="1" applyFill="1" applyBorder="1" applyAlignment="1" applyProtection="1">
      <alignment horizontal="center"/>
      <protection locked="0"/>
    </xf>
    <xf numFmtId="0" fontId="6" fillId="0" borderId="86" xfId="0" applyFont="1" applyBorder="1" applyAlignment="1">
      <alignment horizontal="center"/>
    </xf>
    <xf numFmtId="0" fontId="6" fillId="0" borderId="38" xfId="0" applyFont="1" applyBorder="1"/>
    <xf numFmtId="0" fontId="6" fillId="0" borderId="91" xfId="0" applyFont="1" applyBorder="1" applyAlignment="1">
      <alignment horizontal="center"/>
    </xf>
    <xf numFmtId="187" fontId="39" fillId="20" borderId="51" xfId="0" applyNumberFormat="1" applyFont="1" applyFill="1" applyBorder="1" applyAlignment="1">
      <alignment horizontal="center"/>
    </xf>
    <xf numFmtId="1" fontId="39" fillId="20" borderId="51" xfId="0" applyNumberFormat="1" applyFont="1" applyFill="1" applyBorder="1" applyAlignment="1" applyProtection="1">
      <alignment horizontal="center"/>
      <protection locked="0"/>
    </xf>
    <xf numFmtId="188" fontId="39" fillId="20" borderId="51" xfId="0" applyNumberFormat="1" applyFont="1" applyFill="1" applyBorder="1" applyAlignment="1">
      <alignment horizontal="center"/>
    </xf>
    <xf numFmtId="187" fontId="39" fillId="20" borderId="28" xfId="0" applyNumberFormat="1" applyFont="1" applyFill="1" applyBorder="1" applyAlignment="1">
      <alignment horizontal="center"/>
    </xf>
    <xf numFmtId="184" fontId="39" fillId="20" borderId="28" xfId="0" applyNumberFormat="1" applyFont="1" applyFill="1" applyBorder="1" applyAlignment="1" applyProtection="1">
      <alignment horizontal="center"/>
      <protection locked="0"/>
    </xf>
    <xf numFmtId="188" fontId="39" fillId="20" borderId="28" xfId="0" applyNumberFormat="1" applyFont="1" applyFill="1" applyBorder="1" applyAlignment="1">
      <alignment horizontal="center"/>
    </xf>
    <xf numFmtId="0" fontId="1" fillId="20" borderId="73" xfId="0" applyFont="1" applyFill="1" applyBorder="1" applyAlignment="1" applyProtection="1">
      <alignment horizontal="center" vertical="center"/>
      <protection locked="0"/>
    </xf>
    <xf numFmtId="0" fontId="32" fillId="20" borderId="52" xfId="0" applyFont="1" applyFill="1" applyBorder="1" applyAlignment="1">
      <alignment horizontal="center" vertical="center"/>
    </xf>
    <xf numFmtId="0" fontId="32" fillId="20" borderId="28" xfId="0" applyFont="1" applyFill="1" applyBorder="1" applyAlignment="1">
      <alignment horizontal="center" vertical="center"/>
    </xf>
    <xf numFmtId="187" fontId="39" fillId="0" borderId="88" xfId="0" applyNumberFormat="1" applyFont="1" applyBorder="1" applyAlignment="1">
      <alignment horizontal="center"/>
    </xf>
    <xf numFmtId="1" fontId="39" fillId="0" borderId="56" xfId="0" applyNumberFormat="1" applyFont="1" applyFill="1" applyBorder="1" applyAlignment="1">
      <alignment horizontal="center"/>
    </xf>
    <xf numFmtId="184" fontId="39" fillId="0" borderId="76" xfId="0" applyNumberFormat="1" applyFont="1" applyFill="1" applyBorder="1" applyAlignment="1" applyProtection="1">
      <alignment horizontal="center"/>
      <protection locked="0"/>
    </xf>
    <xf numFmtId="188" fontId="39" fillId="0" borderId="56" xfId="0" applyNumberFormat="1" applyFont="1" applyFill="1" applyBorder="1" applyAlignment="1">
      <alignment horizontal="center"/>
    </xf>
    <xf numFmtId="0" fontId="35" fillId="0" borderId="74" xfId="0" applyFont="1" applyFill="1" applyBorder="1" applyAlignment="1" applyProtection="1">
      <alignment horizontal="center" vertical="center"/>
      <protection locked="0"/>
    </xf>
    <xf numFmtId="0" fontId="32" fillId="0" borderId="75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187" fontId="39" fillId="0" borderId="21" xfId="0" applyNumberFormat="1" applyFont="1" applyBorder="1" applyAlignment="1">
      <alignment horizontal="center"/>
    </xf>
    <xf numFmtId="1" fontId="39" fillId="0" borderId="54" xfId="0" applyNumberFormat="1" applyFont="1" applyFill="1" applyBorder="1" applyAlignment="1">
      <alignment horizontal="center"/>
    </xf>
    <xf numFmtId="184" fontId="39" fillId="0" borderId="77" xfId="0" applyNumberFormat="1" applyFont="1" applyFill="1" applyBorder="1" applyAlignment="1" applyProtection="1">
      <alignment horizontal="center"/>
      <protection locked="0"/>
    </xf>
    <xf numFmtId="188" fontId="39" fillId="0" borderId="54" xfId="0" applyNumberFormat="1" applyFont="1" applyFill="1" applyBorder="1" applyAlignment="1">
      <alignment horizontal="center"/>
    </xf>
    <xf numFmtId="0" fontId="1" fillId="0" borderId="71" xfId="0" applyFont="1" applyFill="1" applyBorder="1" applyAlignment="1" applyProtection="1">
      <alignment horizontal="center" vertical="center"/>
      <protection locked="0"/>
    </xf>
    <xf numFmtId="0" fontId="32" fillId="0" borderId="59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187" fontId="39" fillId="20" borderId="56" xfId="0" applyNumberFormat="1" applyFont="1" applyFill="1" applyBorder="1" applyAlignment="1">
      <alignment horizontal="center"/>
    </xf>
    <xf numFmtId="1" fontId="39" fillId="20" borderId="50" xfId="0" applyNumberFormat="1" applyFont="1" applyFill="1" applyBorder="1" applyAlignment="1">
      <alignment horizontal="center"/>
    </xf>
    <xf numFmtId="188" fontId="39" fillId="20" borderId="50" xfId="0" applyNumberFormat="1" applyFont="1" applyFill="1" applyBorder="1" applyAlignment="1">
      <alignment horizontal="center"/>
    </xf>
    <xf numFmtId="0" fontId="35" fillId="20" borderId="72" xfId="0" applyFont="1" applyFill="1" applyBorder="1" applyAlignment="1" applyProtection="1">
      <alignment horizontal="center" vertical="center"/>
      <protection locked="0"/>
    </xf>
    <xf numFmtId="0" fontId="32" fillId="20" borderId="50" xfId="0" applyFont="1" applyFill="1" applyBorder="1" applyAlignment="1">
      <alignment horizontal="center" vertical="center"/>
    </xf>
    <xf numFmtId="187" fontId="39" fillId="20" borderId="54" xfId="0" applyNumberFormat="1" applyFont="1" applyFill="1" applyBorder="1" applyAlignment="1">
      <alignment horizontal="center"/>
    </xf>
    <xf numFmtId="187" fontId="39" fillId="0" borderId="56" xfId="0" applyNumberFormat="1" applyFont="1" applyBorder="1" applyAlignment="1">
      <alignment horizontal="center"/>
    </xf>
    <xf numFmtId="1" fontId="39" fillId="0" borderId="56" xfId="0" applyNumberFormat="1" applyFont="1" applyFill="1" applyBorder="1" applyAlignment="1" applyProtection="1">
      <alignment horizontal="center"/>
      <protection locked="0"/>
    </xf>
    <xf numFmtId="187" fontId="39" fillId="0" borderId="28" xfId="0" applyNumberFormat="1" applyFont="1" applyBorder="1" applyAlignment="1">
      <alignment horizontal="center"/>
    </xf>
    <xf numFmtId="0" fontId="39" fillId="0" borderId="56" xfId="0" applyFont="1" applyFill="1" applyBorder="1" applyAlignment="1" applyProtection="1">
      <alignment horizontal="center"/>
      <protection locked="0"/>
    </xf>
    <xf numFmtId="0" fontId="32" fillId="20" borderId="78" xfId="0" applyFont="1" applyFill="1" applyBorder="1" applyAlignment="1">
      <alignment horizontal="center" vertical="center"/>
    </xf>
    <xf numFmtId="0" fontId="32" fillId="20" borderId="79" xfId="0" applyFont="1" applyFill="1" applyBorder="1" applyAlignment="1">
      <alignment horizontal="center" vertical="center"/>
    </xf>
    <xf numFmtId="187" fontId="39" fillId="0" borderId="56" xfId="0" applyNumberFormat="1" applyFont="1" applyFill="1" applyBorder="1" applyAlignment="1">
      <alignment horizontal="center"/>
    </xf>
    <xf numFmtId="0" fontId="35" fillId="0" borderId="74" xfId="0" applyFont="1" applyFill="1" applyBorder="1" applyAlignment="1" applyProtection="1">
      <alignment horizontal="center"/>
      <protection locked="0"/>
    </xf>
    <xf numFmtId="187" fontId="39" fillId="0" borderId="54" xfId="0" applyNumberFormat="1" applyFont="1" applyFill="1" applyBorder="1" applyAlignment="1">
      <alignment horizontal="center"/>
    </xf>
    <xf numFmtId="0" fontId="1" fillId="0" borderId="71" xfId="0" applyFont="1" applyFill="1" applyBorder="1" applyProtection="1">
      <protection locked="0"/>
    </xf>
    <xf numFmtId="187" fontId="39" fillId="20" borderId="50" xfId="0" applyNumberFormat="1" applyFont="1" applyFill="1" applyBorder="1" applyAlignment="1">
      <alignment horizontal="center"/>
    </xf>
    <xf numFmtId="0" fontId="35" fillId="20" borderId="73" xfId="0" applyFont="1" applyFill="1" applyBorder="1" applyAlignment="1" applyProtection="1">
      <alignment horizontal="center" vertical="center"/>
      <protection locked="0"/>
    </xf>
    <xf numFmtId="0" fontId="32" fillId="0" borderId="76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188" fontId="39" fillId="20" borderId="54" xfId="0" applyNumberFormat="1" applyFont="1" applyFill="1" applyBorder="1" applyAlignment="1">
      <alignment horizontal="center"/>
    </xf>
    <xf numFmtId="0" fontId="38" fillId="0" borderId="46" xfId="0" applyFont="1" applyBorder="1" applyAlignment="1"/>
    <xf numFmtId="0" fontId="36" fillId="0" borderId="68" xfId="0" applyFont="1" applyBorder="1" applyAlignment="1" applyProtection="1">
      <protection locked="0"/>
    </xf>
    <xf numFmtId="0" fontId="49" fillId="0" borderId="9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right"/>
    </xf>
    <xf numFmtId="0" fontId="47" fillId="0" borderId="64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6" fillId="18" borderId="34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56" fillId="0" borderId="85" xfId="0" applyFont="1" applyBorder="1"/>
    <xf numFmtId="0" fontId="32" fillId="0" borderId="68" xfId="0" applyFont="1" applyBorder="1" applyAlignment="1">
      <alignment horizontal="center" vertical="center"/>
    </xf>
    <xf numFmtId="0" fontId="64" fillId="20" borderId="51" xfId="0" applyFont="1" applyFill="1" applyBorder="1" applyAlignment="1">
      <alignment horizontal="center"/>
    </xf>
    <xf numFmtId="0" fontId="62" fillId="0" borderId="28" xfId="0" applyFont="1" applyBorder="1" applyAlignment="1" applyProtection="1">
      <alignment horizontal="center"/>
    </xf>
    <xf numFmtId="0" fontId="47" fillId="20" borderId="89" xfId="0" applyFont="1" applyFill="1" applyBorder="1" applyAlignment="1" applyProtection="1">
      <alignment horizontal="center"/>
      <protection locked="0"/>
    </xf>
    <xf numFmtId="0" fontId="64" fillId="20" borderId="28" xfId="0" applyFont="1" applyFill="1" applyBorder="1" applyAlignment="1">
      <alignment horizontal="center"/>
    </xf>
    <xf numFmtId="0" fontId="47" fillId="20" borderId="28" xfId="0" applyFont="1" applyFill="1" applyBorder="1" applyAlignment="1">
      <alignment horizontal="center"/>
    </xf>
    <xf numFmtId="183" fontId="47" fillId="20" borderId="28" xfId="0" applyNumberFormat="1" applyFont="1" applyFill="1" applyBorder="1" applyAlignment="1">
      <alignment horizontal="center"/>
    </xf>
    <xf numFmtId="0" fontId="62" fillId="0" borderId="56" xfId="0" applyFont="1" applyFill="1" applyBorder="1" applyAlignment="1" applyProtection="1">
      <alignment horizontal="center"/>
    </xf>
    <xf numFmtId="0" fontId="47" fillId="0" borderId="56" xfId="0" applyFont="1" applyFill="1" applyBorder="1" applyAlignment="1" applyProtection="1">
      <alignment horizontal="center"/>
      <protection locked="0"/>
    </xf>
    <xf numFmtId="0" fontId="64" fillId="0" borderId="56" xfId="0" applyFont="1" applyFill="1" applyBorder="1" applyAlignment="1">
      <alignment horizontal="center"/>
    </xf>
    <xf numFmtId="0" fontId="47" fillId="0" borderId="56" xfId="0" applyFont="1" applyFill="1" applyBorder="1" applyAlignment="1">
      <alignment horizontal="center"/>
    </xf>
    <xf numFmtId="183" fontId="47" fillId="0" borderId="56" xfId="0" applyNumberFormat="1" applyFont="1" applyFill="1" applyBorder="1" applyAlignment="1">
      <alignment horizontal="center"/>
    </xf>
    <xf numFmtId="184" fontId="39" fillId="0" borderId="56" xfId="0" applyNumberFormat="1" applyFont="1" applyFill="1" applyBorder="1" applyAlignment="1">
      <alignment horizontal="center"/>
    </xf>
    <xf numFmtId="0" fontId="62" fillId="0" borderId="54" xfId="0" applyFont="1" applyFill="1" applyBorder="1" applyAlignment="1" applyProtection="1">
      <alignment horizontal="center"/>
    </xf>
    <xf numFmtId="0" fontId="64" fillId="0" borderId="54" xfId="0" applyFont="1" applyFill="1" applyBorder="1" applyAlignment="1">
      <alignment horizontal="center"/>
    </xf>
    <xf numFmtId="0" fontId="47" fillId="0" borderId="54" xfId="0" applyFont="1" applyFill="1" applyBorder="1" applyAlignment="1">
      <alignment horizontal="center"/>
    </xf>
    <xf numFmtId="183" fontId="47" fillId="0" borderId="54" xfId="0" applyNumberFormat="1" applyFont="1" applyFill="1" applyBorder="1" applyAlignment="1">
      <alignment horizontal="center"/>
    </xf>
    <xf numFmtId="184" fontId="39" fillId="0" borderId="54" xfId="0" applyNumberFormat="1" applyFont="1" applyFill="1" applyBorder="1" applyAlignment="1">
      <alignment horizontal="center"/>
    </xf>
    <xf numFmtId="0" fontId="62" fillId="0" borderId="50" xfId="0" applyFont="1" applyBorder="1" applyAlignment="1" applyProtection="1">
      <alignment horizontal="center"/>
    </xf>
    <xf numFmtId="0" fontId="64" fillId="20" borderId="50" xfId="0" applyFont="1" applyFill="1" applyBorder="1" applyAlignment="1">
      <alignment horizontal="center"/>
    </xf>
    <xf numFmtId="0" fontId="47" fillId="20" borderId="50" xfId="0" applyFont="1" applyFill="1" applyBorder="1" applyAlignment="1">
      <alignment horizontal="center"/>
    </xf>
    <xf numFmtId="183" fontId="47" fillId="20" borderId="50" xfId="0" applyNumberFormat="1" applyFont="1" applyFill="1" applyBorder="1" applyAlignment="1">
      <alignment horizontal="center"/>
    </xf>
    <xf numFmtId="0" fontId="47" fillId="20" borderId="28" xfId="0" applyFont="1" applyFill="1" applyBorder="1" applyAlignment="1" applyProtection="1">
      <alignment horizontal="center"/>
      <protection locked="0"/>
    </xf>
    <xf numFmtId="1" fontId="47" fillId="0" borderId="56" xfId="0" applyNumberFormat="1" applyFont="1" applyFill="1" applyBorder="1" applyAlignment="1" applyProtection="1">
      <alignment horizontal="center"/>
      <protection locked="0"/>
    </xf>
    <xf numFmtId="1" fontId="47" fillId="0" borderId="54" xfId="0" applyNumberFormat="1" applyFont="1" applyFill="1" applyBorder="1" applyAlignment="1" applyProtection="1">
      <alignment horizontal="center"/>
      <protection locked="0"/>
    </xf>
    <xf numFmtId="0" fontId="64" fillId="20" borderId="54" xfId="0" applyFont="1" applyFill="1" applyBorder="1" applyAlignment="1">
      <alignment horizontal="center"/>
    </xf>
    <xf numFmtId="183" fontId="47" fillId="20" borderId="54" xfId="0" applyNumberFormat="1" applyFont="1" applyFill="1" applyBorder="1" applyAlignment="1">
      <alignment horizontal="center"/>
    </xf>
    <xf numFmtId="0" fontId="32" fillId="0" borderId="62" xfId="0" applyFont="1" applyBorder="1" applyAlignment="1" applyProtection="1">
      <protection locked="0"/>
    </xf>
    <xf numFmtId="0" fontId="32" fillId="0" borderId="68" xfId="0" applyFont="1" applyBorder="1" applyAlignment="1" applyProtection="1">
      <protection locked="0"/>
    </xf>
    <xf numFmtId="0" fontId="38" fillId="0" borderId="63" xfId="0" applyFont="1" applyBorder="1" applyAlignment="1">
      <alignment horizontal="right"/>
    </xf>
    <xf numFmtId="0" fontId="0" fillId="0" borderId="65" xfId="0" applyBorder="1"/>
    <xf numFmtId="0" fontId="0" fillId="0" borderId="93" xfId="0" applyBorder="1"/>
    <xf numFmtId="188" fontId="47" fillId="20" borderId="51" xfId="0" applyNumberFormat="1" applyFont="1" applyFill="1" applyBorder="1" applyAlignment="1">
      <alignment horizontal="center"/>
    </xf>
    <xf numFmtId="0" fontId="0" fillId="0" borderId="0" xfId="0" applyFont="1"/>
    <xf numFmtId="188" fontId="47" fillId="20" borderId="54" xfId="0" applyNumberFormat="1" applyFont="1" applyFill="1" applyBorder="1" applyAlignment="1">
      <alignment horizontal="center"/>
    </xf>
    <xf numFmtId="188" fontId="47" fillId="0" borderId="50" xfId="0" applyNumberFormat="1" applyFont="1" applyFill="1" applyBorder="1" applyAlignment="1">
      <alignment horizontal="center"/>
    </xf>
    <xf numFmtId="0" fontId="59" fillId="0" borderId="50" xfId="0" applyFont="1" applyFill="1" applyBorder="1" applyAlignment="1" applyProtection="1">
      <alignment horizontal="center" vertical="center"/>
      <protection locked="0"/>
    </xf>
    <xf numFmtId="188" fontId="47" fillId="0" borderId="54" xfId="0" applyNumberFormat="1" applyFont="1" applyFill="1" applyBorder="1" applyAlignment="1">
      <alignment horizontal="center"/>
    </xf>
    <xf numFmtId="0" fontId="1" fillId="0" borderId="54" xfId="0" applyFont="1" applyFill="1" applyBorder="1" applyAlignment="1" applyProtection="1">
      <alignment horizontal="center" vertical="center"/>
      <protection locked="0"/>
    </xf>
    <xf numFmtId="188" fontId="47" fillId="20" borderId="50" xfId="0" applyNumberFormat="1" applyFont="1" applyFill="1" applyBorder="1" applyAlignment="1">
      <alignment horizontal="center"/>
    </xf>
    <xf numFmtId="188" fontId="47" fillId="0" borderId="50" xfId="0" applyNumberFormat="1" applyFont="1" applyBorder="1" applyAlignment="1">
      <alignment horizontal="center"/>
    </xf>
    <xf numFmtId="188" fontId="47" fillId="0" borderId="54" xfId="0" applyNumberFormat="1" applyFont="1" applyBorder="1" applyAlignment="1">
      <alignment horizontal="center"/>
    </xf>
    <xf numFmtId="188" fontId="47" fillId="20" borderId="28" xfId="0" applyNumberFormat="1" applyFont="1" applyFill="1" applyBorder="1" applyAlignment="1">
      <alignment horizontal="center"/>
    </xf>
    <xf numFmtId="0" fontId="59" fillId="20" borderId="28" xfId="0" applyFont="1" applyFill="1" applyBorder="1" applyAlignment="1" applyProtection="1">
      <alignment horizontal="center" vertical="center"/>
      <protection locked="0"/>
    </xf>
    <xf numFmtId="188" fontId="47" fillId="0" borderId="56" xfId="0" applyNumberFormat="1" applyFont="1" applyFill="1" applyBorder="1" applyAlignment="1">
      <alignment horizontal="center"/>
    </xf>
    <xf numFmtId="0" fontId="59" fillId="0" borderId="56" xfId="0" applyFont="1" applyFill="1" applyBorder="1" applyAlignment="1" applyProtection="1">
      <alignment horizontal="center" vertical="center"/>
      <protection locked="0"/>
    </xf>
    <xf numFmtId="188" fontId="47" fillId="0" borderId="56" xfId="0" applyNumberFormat="1" applyFont="1" applyBorder="1" applyAlignment="1">
      <alignment horizontal="center"/>
    </xf>
    <xf numFmtId="0" fontId="38" fillId="0" borderId="4" xfId="0" applyFont="1" applyBorder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361950</xdr:colOff>
      <xdr:row>12</xdr:row>
      <xdr:rowOff>47625</xdr:rowOff>
    </xdr:from>
    <xdr:to>
      <xdr:col>4</xdr:col>
      <xdr:colOff>361950</xdr:colOff>
      <xdr:row>13</xdr:row>
      <xdr:rowOff>200025</xdr:rowOff>
    </xdr:to>
    <xdr:cxnSp>
      <xdr:nvCxnSpPr>
        <xdr:cNvPr id="4" name="Straight Arrow Connector 3"/>
        <xdr:cNvCxnSpPr/>
      </xdr:nvCxnSpPr>
      <xdr:spPr>
        <a:xfrm>
          <a:off x="2076450" y="377190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12</xdr:row>
      <xdr:rowOff>19050</xdr:rowOff>
    </xdr:from>
    <xdr:to>
      <xdr:col>17</xdr:col>
      <xdr:colOff>314325</xdr:colOff>
      <xdr:row>13</xdr:row>
      <xdr:rowOff>176530</xdr:rowOff>
    </xdr:to>
    <xdr:cxnSp>
      <xdr:nvCxnSpPr>
        <xdr:cNvPr id="2" name="Straight Arrow Connector 1"/>
        <xdr:cNvCxnSpPr/>
      </xdr:nvCxnSpPr>
      <xdr:spPr>
        <a:xfrm>
          <a:off x="10677525" y="3743325"/>
          <a:ext cx="0" cy="51943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12</xdr:row>
      <xdr:rowOff>47625</xdr:rowOff>
    </xdr:from>
    <xdr:to>
      <xdr:col>5</xdr:col>
      <xdr:colOff>361950</xdr:colOff>
      <xdr:row>12</xdr:row>
      <xdr:rowOff>47625</xdr:rowOff>
    </xdr:to>
    <xdr:cxnSp>
      <xdr:nvCxnSpPr>
        <xdr:cNvPr id="3" name="Straight Connector 2"/>
        <xdr:cNvCxnSpPr/>
      </xdr:nvCxnSpPr>
      <xdr:spPr>
        <a:xfrm>
          <a:off x="2076450" y="3771900"/>
          <a:ext cx="628650" cy="0"/>
        </a:xfrm>
        <a:prstGeom prst="line">
          <a:avLst/>
        </a:prstGeom>
        <a:ln w="31750" cap="rnd">
          <a:solidFill>
            <a:sysClr val="windowText" lastClr="000000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12</xdr:row>
      <xdr:rowOff>33020</xdr:rowOff>
    </xdr:from>
    <xdr:to>
      <xdr:col>18</xdr:col>
      <xdr:colOff>381000</xdr:colOff>
      <xdr:row>12</xdr:row>
      <xdr:rowOff>38100</xdr:rowOff>
    </xdr:to>
    <xdr:cxnSp>
      <xdr:nvCxnSpPr>
        <xdr:cNvPr id="6" name="Straight Connector 5"/>
        <xdr:cNvCxnSpPr/>
      </xdr:nvCxnSpPr>
      <xdr:spPr>
        <a:xfrm>
          <a:off x="10677525" y="3757295"/>
          <a:ext cx="704850" cy="5080"/>
        </a:xfrm>
        <a:prstGeom prst="line">
          <a:avLst/>
        </a:prstGeom>
        <a:ln w="31750" cap="rnd">
          <a:solidFill>
            <a:sysClr val="windowText" lastClr="000000"/>
          </a:solidFill>
          <a:round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54</xdr:row>
      <xdr:rowOff>161925</xdr:rowOff>
    </xdr:from>
    <xdr:to>
      <xdr:col>12</xdr:col>
      <xdr:colOff>9525</xdr:colOff>
      <xdr:row>56</xdr:row>
      <xdr:rowOff>0</xdr:rowOff>
    </xdr:to>
    <xdr:cxnSp>
      <xdr:nvCxnSpPr>
        <xdr:cNvPr id="5" name="Straight Connector 4"/>
        <xdr:cNvCxnSpPr/>
      </xdr:nvCxnSpPr>
      <xdr:spPr>
        <a:xfrm>
          <a:off x="8201025" y="14354175"/>
          <a:ext cx="0" cy="49530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257175</xdr:colOff>
      <xdr:row>8</xdr:row>
      <xdr:rowOff>247650</xdr:rowOff>
    </xdr:from>
    <xdr:to>
      <xdr:col>3</xdr:col>
      <xdr:colOff>257175</xdr:colOff>
      <xdr:row>10</xdr:row>
      <xdr:rowOff>118745</xdr:rowOff>
    </xdr:to>
    <xdr:cxnSp>
      <xdr:nvCxnSpPr>
        <xdr:cNvPr id="2" name="Straight Arrow Connector 1"/>
        <xdr:cNvCxnSpPr/>
      </xdr:nvCxnSpPr>
      <xdr:spPr>
        <a:xfrm>
          <a:off x="1504950" y="268732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8</xdr:row>
      <xdr:rowOff>271780</xdr:rowOff>
    </xdr:from>
    <xdr:to>
      <xdr:col>16</xdr:col>
      <xdr:colOff>228600</xdr:colOff>
      <xdr:row>10</xdr:row>
      <xdr:rowOff>142875</xdr:rowOff>
    </xdr:to>
    <xdr:cxnSp>
      <xdr:nvCxnSpPr>
        <xdr:cNvPr id="3" name="Straight Arrow Connector 2"/>
        <xdr:cNvCxnSpPr/>
      </xdr:nvCxnSpPr>
      <xdr:spPr>
        <a:xfrm>
          <a:off x="7172325" y="2711450"/>
          <a:ext cx="0" cy="514350"/>
        </a:xfrm>
        <a:prstGeom prst="straightConnector1">
          <a:avLst/>
        </a:prstGeom>
        <a:ln w="31750" cap="rnd">
          <a:solidFill>
            <a:prstClr val="black"/>
          </a:solidFill>
          <a:round/>
          <a:tailEnd type="arrow" w="med" len="med"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ston\Downloads\2023%20Scoresheet%20-%203.2%20v%20July%2023,%202023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ague Play Report"/>
      <sheetName val="Alternate Play Report"/>
      <sheetName val="Visitor Output"/>
      <sheetName val="Home Output"/>
      <sheetName val="Home Index"/>
      <sheetName val="Visitor Index"/>
      <sheetName val="Rosters"/>
      <sheetName val="Golf Genius Merge"/>
      <sheetName val="Interclub Billing"/>
      <sheetName val="Export Home"/>
      <sheetName val="Export Visitors"/>
      <sheetName val="Roster Index"/>
      <sheetName val="Match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lgolf.com/vid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3366FF"/>
  </sheetPr>
  <dimension ref="B2:AE997"/>
  <sheetViews>
    <sheetView tabSelected="1" topLeftCell="A4" workbookViewId="0">
      <selection activeCell="M5" sqref="M5:P5"/>
    </sheetView>
  </sheetViews>
  <sheetFormatPr defaultColWidth="14.4285714285714" defaultRowHeight="15" customHeight="1"/>
  <cols>
    <col min="1" max="1" width="7" customWidth="1"/>
    <col min="2" max="2" width="8.85714285714286" customWidth="1"/>
    <col min="3" max="3" width="9.85714285714286" customWidth="1"/>
    <col min="4" max="4" width="17.1428571428571" hidden="1" customWidth="1"/>
    <col min="5" max="5" width="9.42857142857143" customWidth="1"/>
    <col min="6" max="6" width="40.5714285714286" customWidth="1"/>
    <col min="7" max="7" width="9" customWidth="1"/>
    <col min="8" max="8" width="10.8571428571429" hidden="1" customWidth="1"/>
    <col min="9" max="9" width="10.4285714285714" hidden="1" customWidth="1"/>
    <col min="10" max="10" width="13.4285714285714" customWidth="1"/>
    <col min="11" max="11" width="12" customWidth="1"/>
    <col min="12" max="12" width="12.7142857142857" customWidth="1"/>
    <col min="13" max="13" width="13.2857142857143" customWidth="1"/>
    <col min="14" max="14" width="0.142857142857143" customWidth="1"/>
    <col min="15" max="15" width="9.42857142857143" customWidth="1"/>
    <col min="16" max="16" width="9.71428571428571" customWidth="1"/>
    <col min="17" max="17" width="13.2857142857143" hidden="1" customWidth="1"/>
    <col min="18" max="18" width="9.57142857142857" customWidth="1"/>
    <col min="19" max="19" width="40.7142857142857" customWidth="1"/>
    <col min="20" max="20" width="9.42857142857143" customWidth="1"/>
    <col min="21" max="21" width="12" hidden="1" customWidth="1"/>
    <col min="22" max="22" width="11.2857142857143" hidden="1" customWidth="1"/>
    <col min="23" max="23" width="12.4285714285714" customWidth="1"/>
    <col min="24" max="24" width="10.4285714285714" customWidth="1"/>
    <col min="25" max="25" width="12.7142857142857" customWidth="1"/>
    <col min="26" max="26" width="13" customWidth="1"/>
    <col min="27" max="27" width="8.85714285714286" customWidth="1"/>
    <col min="28" max="28" width="35.1428571428571" customWidth="1"/>
    <col min="29" max="33" width="8.85714285714286" customWidth="1"/>
  </cols>
  <sheetData>
    <row r="2" ht="31.5" customHeight="1" spans="2:26">
      <c r="B2" s="22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1.5" customHeight="1" spans="2:26">
      <c r="B3" s="533" t="s">
        <v>1</v>
      </c>
      <c r="C3" s="1"/>
      <c r="D3" s="1"/>
      <c r="E3" s="1"/>
      <c r="F3" s="5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</row>
    <row r="4" ht="31.5" customHeight="1" spans="2:26">
      <c r="B4" s="223"/>
      <c r="C4" s="1"/>
      <c r="D4" s="1"/>
      <c r="E4" s="1"/>
      <c r="F4" s="535" t="s">
        <v>2</v>
      </c>
      <c r="G4" s="536"/>
      <c r="H4" s="1"/>
      <c r="I4" s="1"/>
      <c r="J4" s="1"/>
      <c r="K4" s="1"/>
      <c r="L4" s="1"/>
      <c r="M4" s="581" t="s">
        <v>3</v>
      </c>
      <c r="N4" s="1"/>
      <c r="O4" s="1"/>
      <c r="P4" s="1"/>
      <c r="Q4" s="1"/>
      <c r="R4" s="1"/>
      <c r="S4" s="237" t="s">
        <v>4</v>
      </c>
      <c r="T4" s="1"/>
      <c r="U4" s="1"/>
      <c r="V4" s="1"/>
      <c r="W4" s="1"/>
      <c r="X4" s="1"/>
      <c r="Y4" s="1"/>
      <c r="Z4" s="1"/>
    </row>
    <row r="5" ht="20" customHeight="1" spans="2:26">
      <c r="B5" s="223"/>
      <c r="C5" s="1"/>
      <c r="D5" s="1"/>
      <c r="E5" s="1"/>
      <c r="F5" s="1"/>
      <c r="G5" s="1"/>
      <c r="H5" s="1"/>
      <c r="I5" s="1"/>
      <c r="K5" s="1"/>
      <c r="L5" s="1"/>
      <c r="M5" s="582"/>
      <c r="N5" s="583"/>
      <c r="O5" s="583"/>
      <c r="P5" s="584"/>
      <c r="Q5" s="1"/>
      <c r="R5" s="1"/>
      <c r="S5" s="636" t="str">
        <f>IFERROR(VLOOKUP(G6,Courses!$A$4:$I$25,2),"")</f>
        <v/>
      </c>
      <c r="T5" s="637"/>
      <c r="U5" s="637"/>
      <c r="V5" s="637"/>
      <c r="W5" s="637"/>
      <c r="X5" s="1"/>
      <c r="Y5" s="1"/>
      <c r="Z5" s="1"/>
    </row>
    <row r="6" ht="22.15" customHeight="1" spans="6:26">
      <c r="F6" s="224" t="s">
        <v>5</v>
      </c>
      <c r="G6" s="225"/>
      <c r="K6" s="324"/>
      <c r="L6" s="325" t="s">
        <v>6</v>
      </c>
      <c r="N6" s="326"/>
      <c r="O6" s="327"/>
      <c r="Q6" s="329"/>
      <c r="R6" s="329"/>
      <c r="Y6" s="310"/>
      <c r="Z6" s="310"/>
    </row>
    <row r="7" ht="22.15" customHeight="1" spans="2:24">
      <c r="B7" s="226"/>
      <c r="C7" s="227"/>
      <c r="D7" s="228"/>
      <c r="E7" s="229" t="s">
        <v>7</v>
      </c>
      <c r="F7" s="230" t="s">
        <v>8</v>
      </c>
      <c r="G7" s="231" t="str">
        <f>IFERROR(VLOOKUP(G6,Courses!$A$4:$I$25,3),"")</f>
        <v/>
      </c>
      <c r="H7" s="231"/>
      <c r="I7" s="231"/>
      <c r="J7" s="230"/>
      <c r="M7" s="330"/>
      <c r="N7" s="330"/>
      <c r="S7" s="638" t="s">
        <v>9</v>
      </c>
      <c r="T7" s="420"/>
      <c r="W7" s="28" t="s">
        <v>10</v>
      </c>
      <c r="X7" s="234" t="str">
        <f>IFERROR(VLOOKUP(G6,Courses!$A$4:$O$25,15),"")</f>
        <v/>
      </c>
    </row>
    <row r="8" ht="22.15" customHeight="1" spans="3:24">
      <c r="C8" s="537" t="s">
        <v>11</v>
      </c>
      <c r="D8" s="232"/>
      <c r="E8" s="233" t="s">
        <v>12</v>
      </c>
      <c r="F8" s="234" t="s">
        <v>13</v>
      </c>
      <c r="G8" s="235" t="str">
        <f>IFERROR(VLOOKUP(G6,Courses!$A$4:$M$25,11),"")</f>
        <v/>
      </c>
      <c r="H8" s="236"/>
      <c r="J8" s="332" t="s">
        <v>14</v>
      </c>
      <c r="K8" s="333" t="str">
        <f>IFERROR(VLOOKUP(G6,Courses!$A$4:$M$25,12),"")</f>
        <v/>
      </c>
      <c r="L8" s="538" t="s">
        <v>15</v>
      </c>
      <c r="M8" s="334" t="str">
        <f>IFERROR(VLOOKUP(G6,Courses!$A$4:$M$25,13),"")</f>
        <v/>
      </c>
      <c r="S8" s="639"/>
      <c r="U8" s="423"/>
      <c r="V8" s="423"/>
      <c r="W8" s="335" t="s">
        <v>16</v>
      </c>
      <c r="X8" s="234" t="str">
        <f>IFERROR(VLOOKUP(G6,Courses!$A$4:$O$25,14),"")</f>
        <v/>
      </c>
    </row>
    <row r="9" ht="24" customHeight="1" spans="2:24">
      <c r="B9" s="30"/>
      <c r="C9" s="336" t="s">
        <v>17</v>
      </c>
      <c r="E9" s="537" t="s">
        <v>18</v>
      </c>
      <c r="F9" s="234" t="s">
        <v>19</v>
      </c>
      <c r="G9" s="235" t="str">
        <f>IFERROR(VLOOKUP(G6,Courses!$A$4:$M$25,8),"")</f>
        <v/>
      </c>
      <c r="J9" s="336" t="s">
        <v>14</v>
      </c>
      <c r="K9" s="333" t="str">
        <f>IFERROR(VLOOKUP(G6,Courses!$A$4:$M$25,9),"")</f>
        <v/>
      </c>
      <c r="L9" s="538" t="s">
        <v>15</v>
      </c>
      <c r="M9" s="334" t="str">
        <f>IFERROR(VLOOKUP(G6,Courses!$A$4:$M$25,10),"")</f>
        <v/>
      </c>
      <c r="N9" s="585"/>
      <c r="Q9" s="237"/>
      <c r="S9" s="581"/>
      <c r="T9" s="237"/>
      <c r="W9" s="640" t="s">
        <v>20</v>
      </c>
      <c r="X9" s="338" t="str">
        <f>IFERROR(VLOOKUP(G6,Courses!$A$4:$I$25,4),"")</f>
        <v/>
      </c>
    </row>
    <row r="10" ht="20" customHeight="1" spans="2:26">
      <c r="B10" s="30"/>
      <c r="C10" s="538" t="s">
        <v>21</v>
      </c>
      <c r="E10" s="539" t="s">
        <v>22</v>
      </c>
      <c r="F10" s="240" t="s">
        <v>23</v>
      </c>
      <c r="G10" s="241" t="str">
        <f>IFERROR(VLOOKUP(G6,Courses!$A$4:$M$25,5),"")</f>
        <v/>
      </c>
      <c r="J10" s="336" t="s">
        <v>14</v>
      </c>
      <c r="K10" s="338" t="str">
        <f>IFERROR(VLOOKUP(G6,Courses!$A$4:$M$25,6),"")</f>
        <v/>
      </c>
      <c r="L10" s="586" t="s">
        <v>15</v>
      </c>
      <c r="M10" s="334" t="str">
        <f>IFERROR(VLOOKUP(G6,Courses!$A$4:$M$25,7),"")</f>
        <v/>
      </c>
      <c r="N10" s="587"/>
      <c r="O10" s="339"/>
      <c r="P10" s="339"/>
      <c r="R10" s="339"/>
      <c r="S10" s="641"/>
      <c r="T10" s="339"/>
      <c r="U10" s="427"/>
      <c r="V10" s="427"/>
      <c r="W10" s="642"/>
      <c r="X10" s="642"/>
      <c r="Y10" s="339"/>
      <c r="Z10" s="339"/>
    </row>
    <row r="11" ht="31.15" customHeight="1" spans="2:27">
      <c r="B11" s="540" t="s">
        <v>24</v>
      </c>
      <c r="C11" s="541"/>
      <c r="D11" s="541"/>
      <c r="E11" s="541"/>
      <c r="F11" s="541"/>
      <c r="G11" s="542"/>
      <c r="H11" s="541"/>
      <c r="I11" s="541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674"/>
    </row>
    <row r="12" ht="22.15" customHeight="1" spans="2:27">
      <c r="B12" s="342"/>
      <c r="C12" s="245"/>
      <c r="D12" s="245"/>
      <c r="E12" s="245"/>
      <c r="F12" s="543" t="s">
        <v>25</v>
      </c>
      <c r="G12" s="543"/>
      <c r="H12" s="543"/>
      <c r="I12" s="543"/>
      <c r="J12" s="543"/>
      <c r="K12" s="543"/>
      <c r="L12" s="543"/>
      <c r="M12" s="543"/>
      <c r="N12" s="342"/>
      <c r="O12" s="245"/>
      <c r="P12" s="245"/>
      <c r="Q12" s="245"/>
      <c r="R12" s="245"/>
      <c r="S12" s="543" t="s">
        <v>25</v>
      </c>
      <c r="T12" s="543"/>
      <c r="U12" s="543"/>
      <c r="V12" s="543"/>
      <c r="W12" s="543"/>
      <c r="X12" s="543"/>
      <c r="Y12" s="543"/>
      <c r="Z12" s="543"/>
      <c r="AA12" s="675"/>
    </row>
    <row r="13" ht="28.5" customHeight="1" spans="2:31">
      <c r="B13" s="342"/>
      <c r="C13" s="245"/>
      <c r="D13" s="245"/>
      <c r="E13" s="245"/>
      <c r="F13" s="543"/>
      <c r="G13" s="543"/>
      <c r="H13" s="543"/>
      <c r="I13" s="543"/>
      <c r="J13" s="543"/>
      <c r="K13" s="543"/>
      <c r="L13" s="543"/>
      <c r="M13" s="543"/>
      <c r="N13" s="342"/>
      <c r="O13" s="245"/>
      <c r="P13" s="245"/>
      <c r="Q13" s="245"/>
      <c r="R13" s="245"/>
      <c r="S13" s="543"/>
      <c r="T13" s="543"/>
      <c r="U13" s="543"/>
      <c r="V13" s="543"/>
      <c r="W13" s="543"/>
      <c r="X13" s="543"/>
      <c r="Y13" s="543"/>
      <c r="Z13" s="543"/>
      <c r="AA13" s="675"/>
      <c r="AD13" s="492"/>
      <c r="AE13" s="493"/>
    </row>
    <row r="14" ht="16.5" customHeight="1" spans="2:27">
      <c r="B14" s="248"/>
      <c r="C14" s="248"/>
      <c r="D14" s="250"/>
      <c r="E14" s="544"/>
      <c r="F14" s="251"/>
      <c r="G14" s="252"/>
      <c r="H14" s="248"/>
      <c r="I14" s="248"/>
      <c r="J14" s="248"/>
      <c r="K14" s="343" t="s">
        <v>26</v>
      </c>
      <c r="L14" s="344" t="s">
        <v>27</v>
      </c>
      <c r="M14" s="345"/>
      <c r="N14" s="346" t="s">
        <v>28</v>
      </c>
      <c r="O14" s="347"/>
      <c r="P14" s="252"/>
      <c r="Q14" s="348"/>
      <c r="R14" s="643"/>
      <c r="S14" s="434"/>
      <c r="T14" s="252"/>
      <c r="U14" s="248"/>
      <c r="V14" s="248"/>
      <c r="W14" s="343"/>
      <c r="X14" s="343" t="s">
        <v>26</v>
      </c>
      <c r="Y14" s="344" t="s">
        <v>27</v>
      </c>
      <c r="Z14" s="345"/>
      <c r="AA14" s="675"/>
    </row>
    <row r="15" ht="31.5" customHeight="1" spans="2:27">
      <c r="B15" s="253" t="s">
        <v>28</v>
      </c>
      <c r="C15" s="254" t="s">
        <v>29</v>
      </c>
      <c r="D15" s="255" t="s">
        <v>30</v>
      </c>
      <c r="E15" s="545" t="s">
        <v>7</v>
      </c>
      <c r="F15" s="546" t="s">
        <v>9</v>
      </c>
      <c r="G15" s="254" t="s">
        <v>31</v>
      </c>
      <c r="H15" s="253" t="s">
        <v>32</v>
      </c>
      <c r="I15" s="258" t="s">
        <v>33</v>
      </c>
      <c r="J15" s="349" t="s">
        <v>34</v>
      </c>
      <c r="K15" s="253" t="s">
        <v>35</v>
      </c>
      <c r="L15" s="350" t="s">
        <v>35</v>
      </c>
      <c r="M15" s="350" t="s">
        <v>36</v>
      </c>
      <c r="N15" s="352"/>
      <c r="O15" s="353"/>
      <c r="P15" s="354" t="s">
        <v>29</v>
      </c>
      <c r="Q15" s="355" t="s">
        <v>30</v>
      </c>
      <c r="R15" s="644" t="s">
        <v>7</v>
      </c>
      <c r="S15" s="436" t="s">
        <v>4</v>
      </c>
      <c r="T15" s="254" t="s">
        <v>31</v>
      </c>
      <c r="U15" s="253" t="s">
        <v>32</v>
      </c>
      <c r="V15" s="258" t="s">
        <v>33</v>
      </c>
      <c r="W15" s="349" t="s">
        <v>34</v>
      </c>
      <c r="X15" s="253" t="s">
        <v>35</v>
      </c>
      <c r="Y15" s="350" t="s">
        <v>35</v>
      </c>
      <c r="Z15" s="350" t="s">
        <v>36</v>
      </c>
      <c r="AA15" s="675"/>
    </row>
    <row r="16" ht="19.5" customHeight="1" spans="2:29">
      <c r="B16" s="259">
        <v>1</v>
      </c>
      <c r="C16" s="547"/>
      <c r="D16" s="548" t="e">
        <f>(VLOOKUP(C16,Rosters!$E$4:$I$92,2))</f>
        <v>#N/A</v>
      </c>
      <c r="E16" s="262"/>
      <c r="F16" s="549" t="str">
        <f>IFERROR(VLOOKUP(C16,Rosters!$E$4:$H$92,4),"")</f>
        <v/>
      </c>
      <c r="G16" s="263" t="str">
        <f>IFERROR(MIN(VLOOKUP(C16,Rosters!$E$4:$I$92,5),28.7),"")</f>
        <v/>
      </c>
      <c r="H16" s="264" t="e">
        <f>_xlfn.IFS(E16="b",$G$8/113,E16="m",$G$9/113,E16="f",$G$10/113)*G16+_xlfn.IFS(E16="b",$K$8-$X$9,E16="m",$K$9-$X$9,E16="f",$K$10-$X$9)</f>
        <v>#N/A</v>
      </c>
      <c r="I16" s="588" t="str">
        <f>IFERROR(H16-(MIN(H16:H17,U16:U17)),"")</f>
        <v/>
      </c>
      <c r="J16" s="356" t="str">
        <f>IFERROR(ROUND(0.9*I16,3),"")</f>
        <v/>
      </c>
      <c r="K16" s="589"/>
      <c r="L16" s="590" t="str">
        <f>IFERROR(K16-H16,"")</f>
        <v/>
      </c>
      <c r="M16" s="358"/>
      <c r="N16" s="259">
        <v>1</v>
      </c>
      <c r="O16" s="359"/>
      <c r="P16" s="260"/>
      <c r="Q16" s="548" t="e">
        <f>(VLOOKUP(P16,Rosters!$A$4:$D$92,2))</f>
        <v>#N/A</v>
      </c>
      <c r="R16" s="437"/>
      <c r="S16" s="645" t="str">
        <f>IFERROR(VLOOKUP(P16,Rosters!$A$4:$D$92,3),"")</f>
        <v/>
      </c>
      <c r="T16" s="438" t="str">
        <f>IFERROR(MIN(VLOOKUP(P16,Rosters!$A$4:$D$92,4),28.7),"")</f>
        <v/>
      </c>
      <c r="U16" s="440" t="e">
        <f>_xlfn.IFS(R16="b",$G$8/113,R16="m",$G$9/113,R16="f",$G$10/113)*T16+_xlfn.IFS(R16="b",$K$8-$X$9,R16="m",$K$9-$X$9,R16="f",$K$10-$X$9)</f>
        <v>#N/A</v>
      </c>
      <c r="V16" s="440" t="str">
        <f>IFERROR(U16-(MIN(H16:H17,U16:U17)),"")</f>
        <v/>
      </c>
      <c r="W16" s="265" t="str">
        <f>IFERROR(ROUND(0.9*V16,3),"")</f>
        <v/>
      </c>
      <c r="X16" s="442"/>
      <c r="Y16" s="676" t="str">
        <f>IFERROR(X16-U16,"")</f>
        <v/>
      </c>
      <c r="Z16" s="499"/>
      <c r="AB16" s="677"/>
      <c r="AC16" s="1"/>
    </row>
    <row r="17" ht="19.5" customHeight="1" spans="2:30">
      <c r="B17" s="266"/>
      <c r="C17" s="550"/>
      <c r="D17" s="548" t="e">
        <f>(VLOOKUP(C17,Rosters!$E$4:$I$92,2))</f>
        <v>#N/A</v>
      </c>
      <c r="E17" s="268"/>
      <c r="F17" s="551" t="str">
        <f>IFERROR(VLOOKUP(C17,Rosters!$E$4:$H$92,4),"")</f>
        <v/>
      </c>
      <c r="G17" s="269" t="str">
        <f>IFERROR(MIN(VLOOKUP(C17,Rosters!$E$4:$I$92,5),28.7),"")</f>
        <v/>
      </c>
      <c r="H17" s="264" t="e">
        <f t="shared" ref="H17:H53" si="0">_xlfn.IFS(E17="b",$G$8/113,E17="m",$G$9/113,E17="f",$G$10/113)*G17+_xlfn.IFS(E17="b",$K$8-$X$9,E17="m",$K$9-$X$9,E17="f",$K$10-$X$9)</f>
        <v>#N/A</v>
      </c>
      <c r="I17" s="591" t="str">
        <f>IFERROR(H17-(MIN(H16:H17,U16:U17)),"")</f>
        <v/>
      </c>
      <c r="J17" s="361" t="str">
        <f>IFERROR(ROUND(0.9*I17,3),"")</f>
        <v/>
      </c>
      <c r="K17" s="592"/>
      <c r="L17" s="593" t="str">
        <f t="shared" ref="L17:L53" si="1">IFERROR(K17-H17,"")</f>
        <v/>
      </c>
      <c r="M17" s="594"/>
      <c r="N17" s="595"/>
      <c r="O17" s="596"/>
      <c r="P17" s="550"/>
      <c r="Q17" s="646" t="e">
        <f>(VLOOKUP(P17,Rosters!$A$4:$D$92,2))</f>
        <v>#N/A</v>
      </c>
      <c r="R17" s="647"/>
      <c r="S17" s="648" t="str">
        <f>IFERROR(VLOOKUP(P17,Rosters!$A$4:$D$92,3),"")</f>
        <v/>
      </c>
      <c r="T17" s="649" t="str">
        <f>IFERROR(MIN(VLOOKUP(P17,Rosters!$A$4:$D$92,4),28.7),"")</f>
        <v/>
      </c>
      <c r="U17" s="650" t="e">
        <f>_xlfn.IFS(R17="b",$G$8/113,R17="m",$G$9/113,R17="f",$G$10/113)*T17+_xlfn.IFS(R17="b",$K$8-$X$9,R17="m",$K$9-$X$9,R17="f",$K$10-$X$9)</f>
        <v>#N/A</v>
      </c>
      <c r="V17" s="650" t="str">
        <f>IFERROR(U17-(MIN(H16:H17,U16:U17)),"")</f>
        <v/>
      </c>
      <c r="W17" s="270" t="str">
        <f t="shared" ref="W17:W53" si="2">IFERROR(ROUND(0.9*V17,3),"")</f>
        <v/>
      </c>
      <c r="X17" s="447"/>
      <c r="Y17" s="678" t="str">
        <f t="shared" ref="Y17:Y53" si="3">IFERROR(X17-U17,"")</f>
        <v/>
      </c>
      <c r="Z17" s="502"/>
      <c r="AD17" s="492"/>
    </row>
    <row r="18" ht="19.5" customHeight="1" spans="2:26">
      <c r="B18" s="271">
        <v>2</v>
      </c>
      <c r="C18" s="552"/>
      <c r="D18" s="548" t="e">
        <f>(VLOOKUP(C18,Rosters!$E$4:$I$92,2))</f>
        <v>#N/A</v>
      </c>
      <c r="E18" s="273"/>
      <c r="F18" s="553" t="str">
        <f>IFERROR(VLOOKUP(C18,Rosters!$E$4:$H$92,4),"")</f>
        <v/>
      </c>
      <c r="G18" s="274" t="str">
        <f>IFERROR(MIN(VLOOKUP(C18,Rosters!$E$4:$I$92,5),28.7),"")</f>
        <v/>
      </c>
      <c r="H18" s="264" t="e">
        <f t="shared" si="0"/>
        <v>#N/A</v>
      </c>
      <c r="I18" s="597" t="str">
        <f>IFERROR(H18-(MIN(H18:H19,U18:U19)),"")</f>
        <v/>
      </c>
      <c r="J18" s="598" t="str">
        <f>IFERROR(ROUND(0.9*I18,3),"")</f>
        <v/>
      </c>
      <c r="K18" s="599"/>
      <c r="L18" s="600" t="str">
        <f t="shared" si="1"/>
        <v/>
      </c>
      <c r="M18" s="601"/>
      <c r="N18" s="602">
        <v>2</v>
      </c>
      <c r="O18" s="603"/>
      <c r="P18" s="552"/>
      <c r="Q18" s="651" t="e">
        <f>(VLOOKUP(P18,Rosters!$A$4:$D$92,2))</f>
        <v>#N/A</v>
      </c>
      <c r="R18" s="652"/>
      <c r="S18" s="653" t="str">
        <f>IFERROR(VLOOKUP(P18,Rosters!$A$4:$D$92,3),"")</f>
        <v/>
      </c>
      <c r="T18" s="654" t="str">
        <f>IFERROR(MIN(VLOOKUP(P18,Rosters!$A$4:$D$92,4),28.7),"")</f>
        <v/>
      </c>
      <c r="U18" s="655" t="e">
        <f t="shared" ref="U18:U53" si="4">_xlfn.IFS(R18="b",$G$8/113,R18="m",$G$9/113,R18="f",$G$10/113)*T18+_xlfn.IFS(R18="b",$K$8-$X$9,R18="m",$K$9-$X$9,R18="f",$K$10-$X$9)</f>
        <v>#N/A</v>
      </c>
      <c r="V18" s="655" t="str">
        <f t="shared" ref="V18" si="5">IFERROR(U18-(MIN(H18:H19,U18:U19)),"")</f>
        <v/>
      </c>
      <c r="W18" s="656" t="str">
        <f t="shared" si="2"/>
        <v/>
      </c>
      <c r="X18" s="449"/>
      <c r="Y18" s="679" t="str">
        <f t="shared" si="3"/>
        <v/>
      </c>
      <c r="Z18" s="680"/>
    </row>
    <row r="19" ht="19.5" customHeight="1" spans="2:26">
      <c r="B19" s="276"/>
      <c r="C19" s="298"/>
      <c r="D19" s="548" t="e">
        <f>(VLOOKUP(C19,Rosters!$E$4:$I$92,2))</f>
        <v>#N/A</v>
      </c>
      <c r="E19" s="278"/>
      <c r="F19" s="554" t="str">
        <f>IFERROR(VLOOKUP(C19,Rosters!$E$4:$H$92,4),"")</f>
        <v/>
      </c>
      <c r="G19" s="279" t="str">
        <f>IFERROR(MIN(VLOOKUP(C19,Rosters!$E$4:$I$92,5),28.7),"")</f>
        <v/>
      </c>
      <c r="H19" s="264" t="e">
        <f t="shared" si="0"/>
        <v>#N/A</v>
      </c>
      <c r="I19" s="604" t="str">
        <f>IFERROR(H19-(MIN(H18:H19,U18:U19)),"")</f>
        <v/>
      </c>
      <c r="J19" s="605" t="str">
        <f>IFERROR(ROUND(0.9*I19,3),"")</f>
        <v/>
      </c>
      <c r="K19" s="606"/>
      <c r="L19" s="607" t="str">
        <f t="shared" si="1"/>
        <v/>
      </c>
      <c r="M19" s="608"/>
      <c r="N19" s="609"/>
      <c r="O19" s="610"/>
      <c r="P19" s="298"/>
      <c r="Q19" s="657" t="e">
        <f>(VLOOKUP(P19,Rosters!$A$4:$D$92,2))</f>
        <v>#N/A</v>
      </c>
      <c r="R19" s="455"/>
      <c r="S19" s="658" t="str">
        <f>IFERROR(VLOOKUP(P19,Rosters!$A$4:$D$92,3),"")</f>
        <v/>
      </c>
      <c r="T19" s="659" t="str">
        <f>IFERROR(MIN(VLOOKUP(P19,Rosters!$A$4:$D$92,4),28.7),"")</f>
        <v/>
      </c>
      <c r="U19" s="660" t="e">
        <f t="shared" si="4"/>
        <v>#N/A</v>
      </c>
      <c r="V19" s="660" t="str">
        <f t="shared" ref="V19" si="6">IFERROR(U19-(MIN(H18:H19,U18:U19)),"")</f>
        <v/>
      </c>
      <c r="W19" s="661" t="str">
        <f t="shared" si="2"/>
        <v/>
      </c>
      <c r="X19" s="473"/>
      <c r="Y19" s="681" t="str">
        <f t="shared" si="3"/>
        <v/>
      </c>
      <c r="Z19" s="682"/>
    </row>
    <row r="20" ht="19.5" customHeight="1" spans="2:26">
      <c r="B20" s="281">
        <v>3</v>
      </c>
      <c r="C20" s="295"/>
      <c r="D20" s="548" t="e">
        <f>(VLOOKUP(C20,Rosters!$E$4:$I$92,2))</f>
        <v>#N/A</v>
      </c>
      <c r="E20" s="262"/>
      <c r="F20" s="555" t="str">
        <f>IFERROR(VLOOKUP(C20,Rosters!$E$4:$H$92,4),"")</f>
        <v/>
      </c>
      <c r="G20" s="282" t="str">
        <f>IFERROR(MIN(VLOOKUP(C20,Rosters!$E$4:$I$92,5),28.7),"")</f>
        <v/>
      </c>
      <c r="H20" s="264" t="e">
        <f t="shared" si="0"/>
        <v>#N/A</v>
      </c>
      <c r="I20" s="611" t="str">
        <f t="shared" ref="I20" si="7">IFERROR(H20-(MIN(H20:H21,U20:U21)),"")</f>
        <v/>
      </c>
      <c r="J20" s="612" t="str">
        <f t="shared" ref="J20:J53" si="8">IFERROR(ROUND(0.9*I20,3),"")</f>
        <v/>
      </c>
      <c r="K20" s="262"/>
      <c r="L20" s="613" t="str">
        <f t="shared" si="1"/>
        <v/>
      </c>
      <c r="M20" s="614"/>
      <c r="N20" s="281">
        <v>3</v>
      </c>
      <c r="O20" s="615"/>
      <c r="P20" s="295"/>
      <c r="Q20" s="662" t="e">
        <f>(VLOOKUP(P20,Rosters!$A$4:$D$92,2))</f>
        <v>#N/A</v>
      </c>
      <c r="R20" s="437"/>
      <c r="S20" s="663" t="str">
        <f>IFERROR(VLOOKUP(P20,Rosters!$A$4:$D$92,3),"")</f>
        <v/>
      </c>
      <c r="T20" s="664" t="str">
        <f>IFERROR(MIN(VLOOKUP(P20,Rosters!$A$4:$D$92,4),28.7),"")</f>
        <v/>
      </c>
      <c r="U20" s="665" t="e">
        <f t="shared" si="4"/>
        <v>#N/A</v>
      </c>
      <c r="V20" s="665" t="str">
        <f t="shared" ref="V20" si="9">IFERROR(U20-(MIN(H20:H21,U20:U21)),"")</f>
        <v/>
      </c>
      <c r="W20" s="465" t="str">
        <f t="shared" si="2"/>
        <v/>
      </c>
      <c r="X20" s="437"/>
      <c r="Y20" s="683" t="str">
        <f t="shared" si="3"/>
        <v/>
      </c>
      <c r="Z20" s="508"/>
    </row>
    <row r="21" ht="19.5" customHeight="1" spans="2:29">
      <c r="B21" s="284"/>
      <c r="C21" s="550"/>
      <c r="D21" s="548" t="e">
        <f>(VLOOKUP(C21,Rosters!$E$4:$I$92,2))</f>
        <v>#N/A</v>
      </c>
      <c r="E21" s="268"/>
      <c r="F21" s="556" t="str">
        <f>IFERROR(VLOOKUP(C21,Rosters!$E$4:$H$92,4),"")</f>
        <v/>
      </c>
      <c r="G21" s="269" t="str">
        <f>IFERROR(MIN(VLOOKUP(C21,Rosters!$E$4:$I$92,5),28.7),"")</f>
        <v/>
      </c>
      <c r="H21" s="264" t="e">
        <f t="shared" si="0"/>
        <v>#N/A</v>
      </c>
      <c r="I21" s="616" t="str">
        <f t="shared" ref="I21" si="10">IFERROR(H21-(MIN(H20:H21,U20:U21)),"")</f>
        <v/>
      </c>
      <c r="J21" s="612" t="str">
        <f t="shared" si="8"/>
        <v/>
      </c>
      <c r="K21" s="268"/>
      <c r="L21" s="593" t="str">
        <f t="shared" si="1"/>
        <v/>
      </c>
      <c r="M21" s="594"/>
      <c r="N21" s="595"/>
      <c r="O21" s="596"/>
      <c r="P21" s="550"/>
      <c r="Q21" s="646" t="e">
        <f>(VLOOKUP(P21,Rosters!$A$4:$D$92,2))</f>
        <v>#N/A</v>
      </c>
      <c r="R21" s="647"/>
      <c r="S21" s="648" t="str">
        <f>IFERROR(VLOOKUP(P21,Rosters!$A$4:$D$92,3),"")</f>
        <v/>
      </c>
      <c r="T21" s="649" t="str">
        <f>IFERROR(MIN(VLOOKUP(P21,Rosters!$A$4:$D$92,4),28.7),"")</f>
        <v/>
      </c>
      <c r="U21" s="650" t="e">
        <f t="shared" si="4"/>
        <v>#N/A</v>
      </c>
      <c r="V21" s="650" t="str">
        <f t="shared" ref="V21" si="11">IFERROR(U21-(MIN(H20:H21,U20:U21)),"")</f>
        <v/>
      </c>
      <c r="W21" s="270" t="str">
        <f t="shared" si="2"/>
        <v/>
      </c>
      <c r="X21" s="447"/>
      <c r="Y21" s="678" t="str">
        <f t="shared" si="3"/>
        <v/>
      </c>
      <c r="Z21" s="502"/>
      <c r="AC21" s="52"/>
    </row>
    <row r="22" ht="19.5" customHeight="1" spans="2:26">
      <c r="B22" s="287">
        <v>4</v>
      </c>
      <c r="C22" s="552"/>
      <c r="D22" s="548" t="e">
        <f>(VLOOKUP(C22,Rosters!$E$4:$I$92,2))</f>
        <v>#N/A</v>
      </c>
      <c r="E22" s="273"/>
      <c r="F22" s="557" t="str">
        <f>IFERROR(VLOOKUP(C22,Rosters!$E$4:$H$92,4),"")</f>
        <v/>
      </c>
      <c r="G22" s="274" t="str">
        <f>IFERROR(MIN(VLOOKUP(C22,Rosters!$E$4:$I$92,5),28.7),"")</f>
        <v/>
      </c>
      <c r="H22" s="264" t="e">
        <f t="shared" si="0"/>
        <v>#N/A</v>
      </c>
      <c r="I22" s="617" t="str">
        <f t="shared" ref="I22" si="12">IFERROR(H22-(MIN(H22:H23,U22:U23)),"")</f>
        <v/>
      </c>
      <c r="J22" s="598" t="str">
        <f t="shared" si="8"/>
        <v/>
      </c>
      <c r="K22" s="618"/>
      <c r="L22" s="600" t="str">
        <f t="shared" si="1"/>
        <v/>
      </c>
      <c r="M22" s="601"/>
      <c r="N22" s="602">
        <v>4</v>
      </c>
      <c r="O22" s="603"/>
      <c r="P22" s="552"/>
      <c r="Q22" s="651" t="e">
        <f>(VLOOKUP(P22,Rosters!$A$4:$D$92,2))</f>
        <v>#N/A</v>
      </c>
      <c r="R22" s="652"/>
      <c r="S22" s="653" t="str">
        <f>IFERROR(VLOOKUP(P22,Rosters!$A$4:$D$92,3),"")</f>
        <v/>
      </c>
      <c r="T22" s="654" t="str">
        <f>IFERROR(MIN(VLOOKUP(P22,Rosters!$A$4:$D$92,4),28.7),"")</f>
        <v/>
      </c>
      <c r="U22" s="655" t="e">
        <f t="shared" si="4"/>
        <v>#N/A</v>
      </c>
      <c r="V22" s="655" t="str">
        <f t="shared" ref="V22" si="13">IFERROR(U22-(MIN(H22:H23,U22:U23)),"")</f>
        <v/>
      </c>
      <c r="W22" s="656" t="str">
        <f t="shared" si="2"/>
        <v/>
      </c>
      <c r="X22" s="468"/>
      <c r="Y22" s="684" t="str">
        <f t="shared" si="3"/>
        <v/>
      </c>
      <c r="Z22" s="505"/>
    </row>
    <row r="23" ht="19.5" customHeight="1" spans="2:26">
      <c r="B23" s="289"/>
      <c r="C23" s="298"/>
      <c r="D23" s="548" t="e">
        <f>(VLOOKUP(C23,Rosters!$E$4:$I$92,2))</f>
        <v>#N/A</v>
      </c>
      <c r="E23" s="278"/>
      <c r="F23" s="554" t="str">
        <f>IFERROR(VLOOKUP(C23,Rosters!$E$4:$H$92,4),"")</f>
        <v/>
      </c>
      <c r="G23" s="279" t="str">
        <f>IFERROR(MIN(VLOOKUP(C23,Rosters!$E$4:$I$92,5),28.7),"")</f>
        <v/>
      </c>
      <c r="H23" s="264" t="e">
        <f t="shared" si="0"/>
        <v>#N/A</v>
      </c>
      <c r="I23" s="619" t="str">
        <f t="shared" ref="I23" si="14">IFERROR(H23-(MIN(H22:H23,U22:U23)),"")</f>
        <v/>
      </c>
      <c r="J23" s="605" t="str">
        <f t="shared" si="8"/>
        <v/>
      </c>
      <c r="K23" s="305"/>
      <c r="L23" s="607" t="str">
        <f t="shared" si="1"/>
        <v/>
      </c>
      <c r="M23" s="608"/>
      <c r="N23" s="609"/>
      <c r="O23" s="610"/>
      <c r="P23" s="298"/>
      <c r="Q23" s="657" t="e">
        <f>(VLOOKUP(P23,Rosters!$A$4:$D$92,2))</f>
        <v>#N/A</v>
      </c>
      <c r="R23" s="455"/>
      <c r="S23" s="658" t="str">
        <f>IFERROR(VLOOKUP(P23,Rosters!$A$4:$D$92,3),"")</f>
        <v/>
      </c>
      <c r="T23" s="659" t="str">
        <f>IFERROR(MIN(VLOOKUP(P23,Rosters!$A$4:$D$92,4),28.7),"")</f>
        <v/>
      </c>
      <c r="U23" s="660" t="e">
        <f t="shared" si="4"/>
        <v>#N/A</v>
      </c>
      <c r="V23" s="660" t="str">
        <f t="shared" ref="V23:V24" si="15">IFERROR(U23-(MIN(H22:H23,U22:U23)),"")</f>
        <v/>
      </c>
      <c r="W23" s="661" t="str">
        <f t="shared" si="2"/>
        <v/>
      </c>
      <c r="X23" s="470"/>
      <c r="Y23" s="685" t="str">
        <f t="shared" si="3"/>
        <v/>
      </c>
      <c r="Z23" s="507"/>
    </row>
    <row r="24" ht="19.5" customHeight="1" spans="2:26">
      <c r="B24" s="281">
        <v>5</v>
      </c>
      <c r="C24" s="295"/>
      <c r="D24" s="548" t="e">
        <f>(VLOOKUP(C24,Rosters!$E$4:$I$92,2))</f>
        <v>#N/A</v>
      </c>
      <c r="E24" s="262"/>
      <c r="F24" s="555" t="str">
        <f>IFERROR(VLOOKUP(C24,Rosters!$E$4:$H$92,4),"")</f>
        <v/>
      </c>
      <c r="G24" s="282" t="str">
        <f>IFERROR(MIN(VLOOKUP(C24,Rosters!$E$4:$I$92,5),28.7),"")</f>
        <v/>
      </c>
      <c r="H24" s="264" t="e">
        <f t="shared" si="0"/>
        <v>#N/A</v>
      </c>
      <c r="I24" s="611" t="str">
        <f t="shared" ref="I24" si="16">IFERROR(H24-(MIN(H24:H25,U24:U25)),"")</f>
        <v/>
      </c>
      <c r="J24" s="612" t="str">
        <f t="shared" si="8"/>
        <v/>
      </c>
      <c r="K24" s="262"/>
      <c r="L24" s="613" t="str">
        <f t="shared" si="1"/>
        <v/>
      </c>
      <c r="M24" s="614"/>
      <c r="N24" s="281">
        <v>5</v>
      </c>
      <c r="O24" s="615"/>
      <c r="P24" s="295"/>
      <c r="Q24" s="662" t="e">
        <f>(VLOOKUP(P24,Rosters!$A$4:$D$92,2))</f>
        <v>#N/A</v>
      </c>
      <c r="R24" s="437"/>
      <c r="S24" s="663" t="str">
        <f>IFERROR(VLOOKUP(P24,Rosters!$A$4:$D$92,3),"")</f>
        <v/>
      </c>
      <c r="T24" s="664" t="str">
        <f>IFERROR(MIN(VLOOKUP(P24,Rosters!$A$4:$D$92,4),28.7),"")</f>
        <v/>
      </c>
      <c r="U24" s="665" t="e">
        <f t="shared" si="4"/>
        <v>#N/A</v>
      </c>
      <c r="V24" s="665" t="str">
        <f>IFERROR(U24-(MIN(H24:H25,U24:U25)),"")</f>
        <v/>
      </c>
      <c r="W24" s="465" t="str">
        <f t="shared" si="2"/>
        <v/>
      </c>
      <c r="X24" s="437"/>
      <c r="Y24" s="683" t="str">
        <f t="shared" si="3"/>
        <v/>
      </c>
      <c r="Z24" s="508"/>
    </row>
    <row r="25" ht="19.5" customHeight="1" spans="2:26">
      <c r="B25" s="284"/>
      <c r="C25" s="550"/>
      <c r="D25" s="548" t="e">
        <f>(VLOOKUP(C25,Rosters!$E$4:$I$92,2))</f>
        <v>#N/A</v>
      </c>
      <c r="E25" s="268"/>
      <c r="F25" s="558" t="str">
        <f>IFERROR(VLOOKUP(C25,Rosters!$E$4:$H$92,4),"")</f>
        <v/>
      </c>
      <c r="G25" s="269" t="str">
        <f>IFERROR(MIN(VLOOKUP(C25,Rosters!$E$4:$I$92,5),28.7),"")</f>
        <v/>
      </c>
      <c r="H25" s="264" t="e">
        <f t="shared" si="0"/>
        <v>#N/A</v>
      </c>
      <c r="I25" s="616" t="str">
        <f t="shared" ref="I25" si="17">IFERROR(H25-(MIN(H24:H25,U24:U25)),"")</f>
        <v/>
      </c>
      <c r="J25" s="361" t="str">
        <f t="shared" si="8"/>
        <v/>
      </c>
      <c r="K25" s="268"/>
      <c r="L25" s="593" t="str">
        <f t="shared" si="1"/>
        <v/>
      </c>
      <c r="M25" s="594"/>
      <c r="N25" s="595"/>
      <c r="O25" s="596"/>
      <c r="P25" s="550"/>
      <c r="Q25" s="646" t="e">
        <f>(VLOOKUP(P25,Rosters!$A$4:$D$92,2))</f>
        <v>#N/A</v>
      </c>
      <c r="R25" s="647"/>
      <c r="S25" s="648" t="str">
        <f>IFERROR(VLOOKUP(P25,Rosters!$A$4:$D$92,3),"")</f>
        <v/>
      </c>
      <c r="T25" s="649" t="str">
        <f>IFERROR(MIN(VLOOKUP(P25,Rosters!$A$4:$D$92,4),28.7),"")</f>
        <v/>
      </c>
      <c r="U25" s="650" t="e">
        <f t="shared" si="4"/>
        <v>#N/A</v>
      </c>
      <c r="V25" s="650" t="str">
        <f t="shared" ref="V25:V49" si="18">IFERROR(U25-(MIN(H24:H25,U24:U25)),"")</f>
        <v/>
      </c>
      <c r="W25" s="270" t="str">
        <f t="shared" si="2"/>
        <v/>
      </c>
      <c r="X25" s="447"/>
      <c r="Y25" s="678" t="str">
        <f t="shared" si="3"/>
        <v/>
      </c>
      <c r="Z25" s="502"/>
    </row>
    <row r="26" ht="19.5" customHeight="1" spans="2:26">
      <c r="B26" s="287">
        <v>6</v>
      </c>
      <c r="C26" s="552"/>
      <c r="D26" s="548" t="e">
        <f>(VLOOKUP(C26,Rosters!$E$4:$I$92,2))</f>
        <v>#N/A</v>
      </c>
      <c r="E26" s="290"/>
      <c r="F26" s="559" t="str">
        <f>IFERROR(VLOOKUP(C26,Rosters!$E$4:$H$92,4),"")</f>
        <v/>
      </c>
      <c r="G26" s="291" t="str">
        <f>IFERROR(MIN(VLOOKUP(C26,Rosters!$E$4:$I$92,5),28.7),"")</f>
        <v/>
      </c>
      <c r="H26" s="264" t="e">
        <f t="shared" si="0"/>
        <v>#N/A</v>
      </c>
      <c r="I26" s="617" t="str">
        <f t="shared" ref="I26" si="19">IFERROR(H26-(MIN(H26:H27,U26:U27)),"")</f>
        <v/>
      </c>
      <c r="J26" s="598" t="str">
        <f t="shared" si="8"/>
        <v/>
      </c>
      <c r="K26" s="620"/>
      <c r="L26" s="600" t="str">
        <f t="shared" si="1"/>
        <v/>
      </c>
      <c r="M26" s="601"/>
      <c r="N26" s="602">
        <v>6</v>
      </c>
      <c r="O26" s="603"/>
      <c r="P26" s="552"/>
      <c r="Q26" s="651" t="e">
        <f>(VLOOKUP(P26,Rosters!$A$4:$D$92,2))</f>
        <v>#N/A</v>
      </c>
      <c r="R26" s="652"/>
      <c r="S26" s="653" t="str">
        <f>IFERROR(VLOOKUP(P26,Rosters!$A$4:$D$92,3),"")</f>
        <v/>
      </c>
      <c r="T26" s="654" t="str">
        <f>IFERROR(MIN(VLOOKUP(P26,Rosters!$A$4:$D$92,4),28.7),"")</f>
        <v/>
      </c>
      <c r="U26" s="655" t="e">
        <f t="shared" si="4"/>
        <v>#N/A</v>
      </c>
      <c r="V26" s="655" t="str">
        <f t="shared" ref="V26:V50" si="20">IFERROR(U26-(MIN(H26:H27,U26:U27)),"")</f>
        <v/>
      </c>
      <c r="W26" s="656" t="str">
        <f t="shared" si="2"/>
        <v/>
      </c>
      <c r="X26" s="468"/>
      <c r="Y26" s="684" t="str">
        <f t="shared" si="3"/>
        <v/>
      </c>
      <c r="Z26" s="505"/>
    </row>
    <row r="27" ht="19.5" customHeight="1" spans="2:26">
      <c r="B27" s="289"/>
      <c r="C27" s="298"/>
      <c r="D27" s="548" t="e">
        <f>(VLOOKUP(C27,Rosters!$E$4:$I$92,2))</f>
        <v>#N/A</v>
      </c>
      <c r="E27" s="292"/>
      <c r="F27" s="560" t="str">
        <f>IFERROR(VLOOKUP(C27,Rosters!$E$4:$H$92,4),"")</f>
        <v/>
      </c>
      <c r="G27" s="293" t="str">
        <f>IFERROR(MIN(VLOOKUP(C27,Rosters!$E$4:$I$92,5),28.7),"")</f>
        <v/>
      </c>
      <c r="H27" s="264" t="e">
        <f t="shared" si="0"/>
        <v>#N/A</v>
      </c>
      <c r="I27" s="619" t="str">
        <f t="shared" ref="I27" si="21">IFERROR(H27-(MIN(H26:H27,U26:U27)),"")</f>
        <v/>
      </c>
      <c r="J27" s="605" t="str">
        <f t="shared" si="8"/>
        <v/>
      </c>
      <c r="K27" s="305"/>
      <c r="L27" s="607" t="str">
        <f t="shared" si="1"/>
        <v/>
      </c>
      <c r="M27" s="608"/>
      <c r="N27" s="609"/>
      <c r="O27" s="610"/>
      <c r="P27" s="298"/>
      <c r="Q27" s="657" t="e">
        <f>(VLOOKUP(P27,Rosters!$A$4:$D$92,2))</f>
        <v>#N/A</v>
      </c>
      <c r="R27" s="455"/>
      <c r="S27" s="658" t="str">
        <f>IFERROR(VLOOKUP(P27,Rosters!$A$4:$D$92,3),"")</f>
        <v/>
      </c>
      <c r="T27" s="659" t="str">
        <f>IFERROR(MIN(VLOOKUP(P27,Rosters!$A$4:$D$92,4),28.7),"")</f>
        <v/>
      </c>
      <c r="U27" s="660" t="e">
        <f t="shared" si="4"/>
        <v>#N/A</v>
      </c>
      <c r="V27" s="660" t="str">
        <f t="shared" ref="V27:V51" si="22">IFERROR(U27-(MIN(H26:H27,U26:U27)),"")</f>
        <v/>
      </c>
      <c r="W27" s="661" t="str">
        <f t="shared" si="2"/>
        <v/>
      </c>
      <c r="X27" s="471"/>
      <c r="Y27" s="685" t="str">
        <f t="shared" si="3"/>
        <v/>
      </c>
      <c r="Z27" s="507"/>
    </row>
    <row r="28" ht="19.5" customHeight="1" spans="2:26">
      <c r="B28" s="294">
        <v>7</v>
      </c>
      <c r="C28" s="295"/>
      <c r="D28" s="548" t="e">
        <f>(VLOOKUP(C28,Rosters!$E$4:$I$92,2))</f>
        <v>#N/A</v>
      </c>
      <c r="E28" s="262"/>
      <c r="F28" s="555" t="str">
        <f>IFERROR(VLOOKUP(C28,Rosters!$E$4:$H$92,4),"")</f>
        <v/>
      </c>
      <c r="G28" s="282" t="str">
        <f>IFERROR(MIN(VLOOKUP(C28,Rosters!$E$4:$I$92,5),28.7),"")</f>
        <v/>
      </c>
      <c r="H28" s="264" t="e">
        <f t="shared" si="0"/>
        <v>#N/A</v>
      </c>
      <c r="I28" s="611" t="str">
        <f t="shared" ref="I28" si="23">IFERROR(H28-(MIN(H28:H29,U28:U29)),"")</f>
        <v/>
      </c>
      <c r="J28" s="612" t="str">
        <f t="shared" si="8"/>
        <v/>
      </c>
      <c r="K28" s="262"/>
      <c r="L28" s="613" t="str">
        <f t="shared" si="1"/>
        <v/>
      </c>
      <c r="M28" s="614"/>
      <c r="N28" s="621">
        <v>7</v>
      </c>
      <c r="O28" s="615"/>
      <c r="P28" s="295"/>
      <c r="Q28" s="662" t="e">
        <f>(VLOOKUP(P28,Rosters!$A$4:$D$92,2))</f>
        <v>#N/A</v>
      </c>
      <c r="R28" s="437"/>
      <c r="S28" s="663" t="str">
        <f>IFERROR(VLOOKUP(P28,Rosters!$A$4:$D$92,3),"")</f>
        <v/>
      </c>
      <c r="T28" s="664" t="str">
        <f>IFERROR(MIN(VLOOKUP(P28,Rosters!$A$4:$D$92,4),28.7),"")</f>
        <v/>
      </c>
      <c r="U28" s="665" t="e">
        <f t="shared" si="4"/>
        <v>#N/A</v>
      </c>
      <c r="V28" s="665" t="str">
        <f t="shared" ref="V28" si="24">IFERROR(U28-(MIN(H28:H29,U28:U29)),"")</f>
        <v/>
      </c>
      <c r="W28" s="465" t="str">
        <f t="shared" si="2"/>
        <v/>
      </c>
      <c r="X28" s="437"/>
      <c r="Y28" s="683" t="str">
        <f t="shared" si="3"/>
        <v/>
      </c>
      <c r="Z28" s="508"/>
    </row>
    <row r="29" ht="19.5" customHeight="1" spans="2:26">
      <c r="B29" s="296"/>
      <c r="C29" s="550"/>
      <c r="D29" s="548" t="e">
        <f>(VLOOKUP(C29,Rosters!$E$4:$I$92,2))</f>
        <v>#N/A</v>
      </c>
      <c r="E29" s="268"/>
      <c r="F29" s="558" t="str">
        <f>IFERROR(VLOOKUP(C29,Rosters!$E$4:$H$92,4),"")</f>
        <v/>
      </c>
      <c r="G29" s="307" t="str">
        <f>IFERROR(MIN(VLOOKUP(C29,Rosters!$E$4:$I$92,5),28.7),"")</f>
        <v/>
      </c>
      <c r="H29" s="561" t="e">
        <f t="shared" si="0"/>
        <v>#N/A</v>
      </c>
      <c r="I29" s="591" t="str">
        <f t="shared" ref="I29" si="25">IFERROR(H29-(MIN(H28:H29,U28:U29)),"")</f>
        <v/>
      </c>
      <c r="J29" s="361" t="str">
        <f t="shared" si="8"/>
        <v/>
      </c>
      <c r="K29" s="268"/>
      <c r="L29" s="593" t="str">
        <f t="shared" si="1"/>
        <v/>
      </c>
      <c r="M29" s="594"/>
      <c r="N29" s="622"/>
      <c r="O29" s="596"/>
      <c r="P29" s="550"/>
      <c r="Q29" s="646" t="e">
        <f>(VLOOKUP(P29,Rosters!$A$4:$D$92,2))</f>
        <v>#N/A</v>
      </c>
      <c r="R29" s="666"/>
      <c r="S29" s="648" t="str">
        <f>IFERROR(VLOOKUP(P29,Rosters!$A$4:$D$92,3),"")</f>
        <v/>
      </c>
      <c r="T29" s="649" t="str">
        <f>IFERROR(MIN(VLOOKUP(P29,Rosters!$A$4:$D$92,4),28.7),"")</f>
        <v/>
      </c>
      <c r="U29" s="650" t="e">
        <f t="shared" si="4"/>
        <v>#N/A</v>
      </c>
      <c r="V29" s="650" t="str">
        <f t="shared" ref="V29" si="26">IFERROR(U29-(MIN(H28:H29,U28:U29)),"")</f>
        <v/>
      </c>
      <c r="W29" s="270" t="str">
        <f t="shared" si="2"/>
        <v/>
      </c>
      <c r="X29" s="447"/>
      <c r="Y29" s="678" t="str">
        <f t="shared" si="3"/>
        <v/>
      </c>
      <c r="Z29" s="502"/>
    </row>
    <row r="30" ht="19.5" customHeight="1" spans="2:26">
      <c r="B30" s="287">
        <v>8</v>
      </c>
      <c r="C30" s="552"/>
      <c r="D30" s="548" t="e">
        <f>(VLOOKUP(C30,Rosters!$E$4:$I$92,2))</f>
        <v>#N/A</v>
      </c>
      <c r="E30" s="290"/>
      <c r="F30" s="559" t="str">
        <f>IFERROR(VLOOKUP(C30,Rosters!$E$4:$H$92,4),"")</f>
        <v/>
      </c>
      <c r="G30" s="562" t="str">
        <f>IFERROR(MIN(VLOOKUP(C30,Rosters!$E$4:$I$92,5),28.7),"")</f>
        <v/>
      </c>
      <c r="H30" s="563" t="e">
        <f t="shared" si="0"/>
        <v>#N/A</v>
      </c>
      <c r="I30" s="623" t="str">
        <f t="shared" ref="I30" si="27">IFERROR(H30-(MIN(H30:H31,U30:U31)),"")</f>
        <v/>
      </c>
      <c r="J30" s="598" t="str">
        <f t="shared" si="8"/>
        <v/>
      </c>
      <c r="K30" s="620"/>
      <c r="L30" s="600" t="str">
        <f t="shared" si="1"/>
        <v/>
      </c>
      <c r="M30" s="624"/>
      <c r="N30" s="602">
        <v>8</v>
      </c>
      <c r="O30" s="603"/>
      <c r="P30" s="552"/>
      <c r="Q30" s="651" t="e">
        <f>(VLOOKUP(P30,Rosters!$A$4:$D$92,2))</f>
        <v>#N/A</v>
      </c>
      <c r="R30" s="652"/>
      <c r="S30" s="653" t="str">
        <f>IFERROR(VLOOKUP(P30,Rosters!$A$4:$D$92,3),"")</f>
        <v/>
      </c>
      <c r="T30" s="654" t="str">
        <f>IFERROR(MIN(VLOOKUP(P30,Rosters!$A$4:$D$92,4),28.7),"")</f>
        <v/>
      </c>
      <c r="U30" s="655" t="e">
        <f t="shared" si="4"/>
        <v>#N/A</v>
      </c>
      <c r="V30" s="655" t="str">
        <f>IFERROR(U30-(MIN(H30:H31,U30:U31)),"")</f>
        <v/>
      </c>
      <c r="W30" s="656" t="str">
        <f t="shared" si="2"/>
        <v/>
      </c>
      <c r="X30" s="468"/>
      <c r="Y30" s="684" t="str">
        <f t="shared" si="3"/>
        <v/>
      </c>
      <c r="Z30" s="505"/>
    </row>
    <row r="31" ht="19.5" customHeight="1" spans="2:26">
      <c r="B31" s="289"/>
      <c r="C31" s="298"/>
      <c r="D31" s="548" t="e">
        <f>(VLOOKUP(C31,Rosters!$E$4:$I$92,2))</f>
        <v>#N/A</v>
      </c>
      <c r="E31" s="292"/>
      <c r="F31" s="560" t="str">
        <f>IFERROR(VLOOKUP(C31,Rosters!$E$4:$H$92,4),"")</f>
        <v/>
      </c>
      <c r="G31" s="564" t="str">
        <f>IFERROR(MIN(VLOOKUP(C31,Rosters!$E$4:$I$92,5),28.7),"")</f>
        <v/>
      </c>
      <c r="H31" s="565" t="e">
        <f t="shared" si="0"/>
        <v>#N/A</v>
      </c>
      <c r="I31" s="625" t="str">
        <f t="shared" ref="I31" si="28">IFERROR(H31-(MIN(H30:H31,U30:U31)),"")</f>
        <v/>
      </c>
      <c r="J31" s="605" t="str">
        <f t="shared" si="8"/>
        <v/>
      </c>
      <c r="K31" s="305"/>
      <c r="L31" s="607" t="str">
        <f t="shared" si="1"/>
        <v/>
      </c>
      <c r="M31" s="626"/>
      <c r="N31" s="609"/>
      <c r="O31" s="610"/>
      <c r="P31" s="298"/>
      <c r="Q31" s="657" t="e">
        <f>(VLOOKUP(P31,Rosters!$A$4:$D$92,2))</f>
        <v>#N/A</v>
      </c>
      <c r="R31" s="473"/>
      <c r="S31" s="658" t="str">
        <f>IFERROR(VLOOKUP(P31,Rosters!$A$4:$D$92,3),"")</f>
        <v/>
      </c>
      <c r="T31" s="659" t="str">
        <f>IFERROR(MIN(VLOOKUP(P31,Rosters!$A$4:$D$92,4),28.7),"")</f>
        <v/>
      </c>
      <c r="U31" s="660" t="e">
        <f t="shared" si="4"/>
        <v>#N/A</v>
      </c>
      <c r="V31" s="660" t="str">
        <f t="shared" si="18"/>
        <v/>
      </c>
      <c r="W31" s="661" t="str">
        <f t="shared" si="2"/>
        <v/>
      </c>
      <c r="X31" s="471"/>
      <c r="Y31" s="685" t="str">
        <f t="shared" si="3"/>
        <v/>
      </c>
      <c r="Z31" s="513"/>
    </row>
    <row r="32" ht="19.5" customHeight="1" spans="2:26">
      <c r="B32" s="281">
        <v>9</v>
      </c>
      <c r="C32" s="295"/>
      <c r="D32" s="548" t="e">
        <f>(VLOOKUP(C32,Rosters!$E$4:$I$92,2))</f>
        <v>#N/A</v>
      </c>
      <c r="E32" s="262"/>
      <c r="F32" s="555" t="str">
        <f>IFERROR(VLOOKUP(C32,Rosters!$E$4:$H$92,4),"")</f>
        <v/>
      </c>
      <c r="G32" s="282" t="str">
        <f>IFERROR(MIN(VLOOKUP(C32,Rosters!$E$4:$I$92,5),28.7),"")</f>
        <v/>
      </c>
      <c r="H32" s="264" t="e">
        <f t="shared" si="0"/>
        <v>#N/A</v>
      </c>
      <c r="I32" s="627" t="str">
        <f t="shared" ref="I32" si="29">IFERROR(H32-(MIN(H32:H33,U32:U33)),"")</f>
        <v/>
      </c>
      <c r="J32" s="612" t="str">
        <f t="shared" si="8"/>
        <v/>
      </c>
      <c r="K32" s="262"/>
      <c r="L32" s="613" t="str">
        <f t="shared" si="1"/>
        <v/>
      </c>
      <c r="M32" s="614"/>
      <c r="N32" s="281">
        <v>9</v>
      </c>
      <c r="O32" s="615"/>
      <c r="P32" s="295"/>
      <c r="Q32" s="662" t="e">
        <f>(VLOOKUP(P32,Rosters!$A$4:$D$92,2))</f>
        <v>#N/A</v>
      </c>
      <c r="R32" s="437"/>
      <c r="S32" s="663" t="str">
        <f>IFERROR(VLOOKUP(P32,Rosters!$A$4:$D$92,3),"")</f>
        <v/>
      </c>
      <c r="T32" s="664" t="str">
        <f>IFERROR(MIN(VLOOKUP(P32,Rosters!$A$4:$D$92,4),28.7),"")</f>
        <v/>
      </c>
      <c r="U32" s="665" t="e">
        <f t="shared" si="4"/>
        <v>#N/A</v>
      </c>
      <c r="V32" s="665" t="str">
        <f t="shared" si="20"/>
        <v/>
      </c>
      <c r="W32" s="465" t="str">
        <f t="shared" si="2"/>
        <v/>
      </c>
      <c r="X32" s="437"/>
      <c r="Y32" s="683" t="str">
        <f t="shared" si="3"/>
        <v/>
      </c>
      <c r="Z32" s="508"/>
    </row>
    <row r="33" ht="19.5" customHeight="1" spans="2:26">
      <c r="B33" s="266"/>
      <c r="C33" s="550"/>
      <c r="D33" s="548" t="e">
        <f>(VLOOKUP(C33,Rosters!$E$4:$I$92,2))</f>
        <v>#N/A</v>
      </c>
      <c r="E33" s="268"/>
      <c r="F33" s="558" t="str">
        <f>IFERROR(VLOOKUP(C33,Rosters!$E$4:$H$92,4),"")</f>
        <v/>
      </c>
      <c r="G33" s="269" t="str">
        <f>IFERROR(MIN(VLOOKUP(C33,Rosters!$E$4:$I$92,5),28.7),"")</f>
        <v/>
      </c>
      <c r="H33" s="264" t="e">
        <f t="shared" si="0"/>
        <v>#N/A</v>
      </c>
      <c r="I33" s="616" t="str">
        <f t="shared" ref="I33" si="30">IFERROR(H33-(MIN(H32:H33,U32:U33)),"")</f>
        <v/>
      </c>
      <c r="J33" s="361" t="str">
        <f t="shared" si="8"/>
        <v/>
      </c>
      <c r="K33" s="268"/>
      <c r="L33" s="593" t="str">
        <f t="shared" si="1"/>
        <v/>
      </c>
      <c r="M33" s="594"/>
      <c r="N33" s="595"/>
      <c r="O33" s="596"/>
      <c r="P33" s="550"/>
      <c r="Q33" s="646" t="e">
        <f>(VLOOKUP(P33,Rosters!$A$4:$D$92,2))</f>
        <v>#N/A</v>
      </c>
      <c r="R33" s="666"/>
      <c r="S33" s="648" t="str">
        <f>IFERROR(VLOOKUP(P33,Rosters!$A$4:$D$92,3),"")</f>
        <v/>
      </c>
      <c r="T33" s="649" t="str">
        <f>IFERROR(MIN(VLOOKUP(P33,Rosters!$A$4:$D$92,4),28.7),"")</f>
        <v/>
      </c>
      <c r="U33" s="650" t="e">
        <f t="shared" si="4"/>
        <v>#N/A</v>
      </c>
      <c r="V33" s="650" t="str">
        <f t="shared" si="22"/>
        <v/>
      </c>
      <c r="W33" s="270" t="str">
        <f t="shared" si="2"/>
        <v/>
      </c>
      <c r="X33" s="447"/>
      <c r="Y33" s="678" t="str">
        <f t="shared" si="3"/>
        <v/>
      </c>
      <c r="Z33" s="516"/>
    </row>
    <row r="34" ht="19.5" customHeight="1" spans="2:29">
      <c r="B34" s="271">
        <v>10</v>
      </c>
      <c r="C34" s="552"/>
      <c r="D34" s="548" t="e">
        <f>(VLOOKUP(C34,Rosters!$E$4:$I$92,2))</f>
        <v>#N/A</v>
      </c>
      <c r="E34" s="290"/>
      <c r="F34" s="559" t="str">
        <f>IFERROR(VLOOKUP(C34,Rosters!$E$4:$H$92,4),"")</f>
        <v/>
      </c>
      <c r="G34" s="291" t="str">
        <f>IFERROR(MIN(VLOOKUP(C34,Rosters!$E$4:$I$92,5),28.7),"")</f>
        <v/>
      </c>
      <c r="H34" s="264" t="e">
        <f t="shared" si="0"/>
        <v>#N/A</v>
      </c>
      <c r="I34" s="617" t="str">
        <f t="shared" ref="I34" si="31">IFERROR(H34-(MIN(H34:H35,U34:U35)),"")</f>
        <v/>
      </c>
      <c r="J34" s="598" t="str">
        <f t="shared" si="8"/>
        <v/>
      </c>
      <c r="K34" s="620"/>
      <c r="L34" s="600" t="str">
        <f t="shared" si="1"/>
        <v/>
      </c>
      <c r="M34" s="624"/>
      <c r="N34" s="602">
        <v>10</v>
      </c>
      <c r="O34" s="603"/>
      <c r="P34" s="552"/>
      <c r="Q34" s="651" t="e">
        <f>(VLOOKUP(P34,Rosters!$A$4:$D$92,2))</f>
        <v>#N/A</v>
      </c>
      <c r="R34" s="652"/>
      <c r="S34" s="653" t="str">
        <f>IFERROR(VLOOKUP(P34,Rosters!$A$4:$D$92,3),"")</f>
        <v/>
      </c>
      <c r="T34" s="654" t="str">
        <f>IFERROR(MIN(VLOOKUP(P34,Rosters!$A$4:$D$92,4),28.7),"")</f>
        <v/>
      </c>
      <c r="U34" s="655" t="e">
        <f t="shared" si="4"/>
        <v>#N/A</v>
      </c>
      <c r="V34" s="655" t="str">
        <f t="shared" ref="V34" si="32">IFERROR(U34-(MIN(H34:H35,U34:U35)),"")</f>
        <v/>
      </c>
      <c r="W34" s="656" t="str">
        <f t="shared" si="2"/>
        <v/>
      </c>
      <c r="X34" s="474"/>
      <c r="Y34" s="684" t="str">
        <f t="shared" si="3"/>
        <v/>
      </c>
      <c r="Z34" s="505"/>
      <c r="AC34" s="492"/>
    </row>
    <row r="35" ht="19.5" customHeight="1" spans="2:26">
      <c r="B35" s="276"/>
      <c r="C35" s="298"/>
      <c r="D35" s="548" t="e">
        <f>(VLOOKUP(C35,Rosters!$E$4:$I$92,2))</f>
        <v>#N/A</v>
      </c>
      <c r="E35" s="292"/>
      <c r="F35" s="560" t="str">
        <f>IFERROR(VLOOKUP(C35,Rosters!$E$4:$H$92,4),"")</f>
        <v/>
      </c>
      <c r="G35" s="293" t="str">
        <f>IFERROR(MIN(VLOOKUP(C35,Rosters!$E$4:$I$92,5),28.7),"")</f>
        <v/>
      </c>
      <c r="H35" s="264" t="e">
        <f t="shared" si="0"/>
        <v>#N/A</v>
      </c>
      <c r="I35" s="619" t="str">
        <f t="shared" ref="I35" si="33">IFERROR(H35-(MIN(H34:H35,U34:U35)),"")</f>
        <v/>
      </c>
      <c r="J35" s="605" t="str">
        <f t="shared" si="8"/>
        <v/>
      </c>
      <c r="K35" s="305"/>
      <c r="L35" s="607" t="str">
        <f t="shared" si="1"/>
        <v/>
      </c>
      <c r="M35" s="626"/>
      <c r="N35" s="609"/>
      <c r="O35" s="610"/>
      <c r="P35" s="298"/>
      <c r="Q35" s="657" t="e">
        <f>(VLOOKUP(P35,Rosters!$A$4:$D$92,2))</f>
        <v>#N/A</v>
      </c>
      <c r="R35" s="473"/>
      <c r="S35" s="658" t="str">
        <f>IFERROR(VLOOKUP(P35,Rosters!$A$4:$D$92,3),"")</f>
        <v/>
      </c>
      <c r="T35" s="659" t="str">
        <f>IFERROR(MIN(VLOOKUP(P35,Rosters!$A$4:$D$92,4),28.7),"")</f>
        <v/>
      </c>
      <c r="U35" s="660" t="e">
        <f t="shared" si="4"/>
        <v>#N/A</v>
      </c>
      <c r="V35" s="660" t="str">
        <f t="shared" ref="V35" si="34">IFERROR(U35-(MIN(H34:H35,U34:U35)),"")</f>
        <v/>
      </c>
      <c r="W35" s="661" t="str">
        <f t="shared" si="2"/>
        <v/>
      </c>
      <c r="X35" s="471"/>
      <c r="Y35" s="685" t="str">
        <f t="shared" si="3"/>
        <v/>
      </c>
      <c r="Z35" s="513"/>
    </row>
    <row r="36" ht="19.5" customHeight="1" spans="2:26">
      <c r="B36" s="259">
        <v>11</v>
      </c>
      <c r="C36" s="295"/>
      <c r="D36" s="548" t="e">
        <f>(VLOOKUP(C36,Rosters!$E$4:$I$92,2))</f>
        <v>#N/A</v>
      </c>
      <c r="E36" s="300"/>
      <c r="F36" s="555" t="str">
        <f>IFERROR(VLOOKUP(C36,Rosters!$E$4:$H$92,4),"")</f>
        <v/>
      </c>
      <c r="G36" s="282" t="str">
        <f>IFERROR(MIN(VLOOKUP(C36,Rosters!$E$4:$I$92,5),28.7),"")</f>
        <v/>
      </c>
      <c r="H36" s="264" t="e">
        <f t="shared" si="0"/>
        <v>#N/A</v>
      </c>
      <c r="I36" s="611" t="str">
        <f t="shared" ref="I36" si="35">IFERROR(H36-(MIN(H36:H37,U36:U37)),"")</f>
        <v/>
      </c>
      <c r="J36" s="612" t="str">
        <f t="shared" si="8"/>
        <v/>
      </c>
      <c r="K36" s="262"/>
      <c r="L36" s="613" t="str">
        <f t="shared" si="1"/>
        <v/>
      </c>
      <c r="M36" s="614"/>
      <c r="N36" s="281">
        <v>11</v>
      </c>
      <c r="O36" s="615"/>
      <c r="P36" s="295"/>
      <c r="Q36" s="662" t="e">
        <f>(VLOOKUP(P36,Rosters!$A$4:$D$92,2))</f>
        <v>#N/A</v>
      </c>
      <c r="R36" s="437"/>
      <c r="S36" s="663" t="str">
        <f>IFERROR(VLOOKUP(P36,Rosters!$A$4:$D$92,3),"")</f>
        <v/>
      </c>
      <c r="T36" s="664" t="str">
        <f>IFERROR(MIN(VLOOKUP(P36,Rosters!$A$4:$D$92,4),28.7),"")</f>
        <v/>
      </c>
      <c r="U36" s="665" t="e">
        <f t="shared" si="4"/>
        <v>#N/A</v>
      </c>
      <c r="V36" s="665" t="str">
        <f>IFERROR(U36-(MIN(H36:H37,U36:U37)),"")</f>
        <v/>
      </c>
      <c r="W36" s="465" t="str">
        <f t="shared" si="2"/>
        <v/>
      </c>
      <c r="X36" s="437"/>
      <c r="Y36" s="683" t="str">
        <f t="shared" si="3"/>
        <v/>
      </c>
      <c r="Z36" s="508"/>
    </row>
    <row r="37" ht="19.5" customHeight="1" spans="2:26">
      <c r="B37" s="266"/>
      <c r="C37" s="550"/>
      <c r="D37" s="548" t="e">
        <f>(VLOOKUP(C37,Rosters!$E$4:$I$92,2))</f>
        <v>#N/A</v>
      </c>
      <c r="E37" s="301"/>
      <c r="F37" s="558" t="str">
        <f>IFERROR(VLOOKUP(C37,Rosters!$E$4:$H$92,4),"")</f>
        <v/>
      </c>
      <c r="G37" s="269" t="str">
        <f>IFERROR(MIN(VLOOKUP(C37,Rosters!$E$4:$I$92,5),28.7),"")</f>
        <v/>
      </c>
      <c r="H37" s="264" t="e">
        <f t="shared" si="0"/>
        <v>#N/A</v>
      </c>
      <c r="I37" s="616" t="str">
        <f t="shared" ref="I37" si="36">IFERROR(H37-(MIN(H36:H37,U36:U37)),"")</f>
        <v/>
      </c>
      <c r="J37" s="361" t="str">
        <f t="shared" si="8"/>
        <v/>
      </c>
      <c r="K37" s="268"/>
      <c r="L37" s="593" t="str">
        <f t="shared" si="1"/>
        <v/>
      </c>
      <c r="M37" s="628"/>
      <c r="N37" s="595"/>
      <c r="O37" s="596"/>
      <c r="P37" s="550"/>
      <c r="Q37" s="646" t="e">
        <f>(VLOOKUP(P37,Rosters!$A$4:$D$92,2))</f>
        <v>#N/A</v>
      </c>
      <c r="R37" s="666"/>
      <c r="S37" s="648" t="str">
        <f>IFERROR(VLOOKUP(P37,Rosters!$A$4:$D$92,3),"")</f>
        <v/>
      </c>
      <c r="T37" s="649" t="str">
        <f>IFERROR(MIN(VLOOKUP(P37,Rosters!$A$4:$D$92,4),28.7),"")</f>
        <v/>
      </c>
      <c r="U37" s="650" t="e">
        <f t="shared" si="4"/>
        <v>#N/A</v>
      </c>
      <c r="V37" s="650" t="str">
        <f t="shared" si="18"/>
        <v/>
      </c>
      <c r="W37" s="270" t="str">
        <f t="shared" si="2"/>
        <v/>
      </c>
      <c r="X37" s="666"/>
      <c r="Y37" s="686" t="str">
        <f t="shared" si="3"/>
        <v/>
      </c>
      <c r="Z37" s="687"/>
    </row>
    <row r="38" ht="18.75" customHeight="1" spans="2:26">
      <c r="B38" s="271">
        <v>12</v>
      </c>
      <c r="C38" s="552"/>
      <c r="D38" s="548" t="e">
        <f>(VLOOKUP(C38,Rosters!$E$4:$I$92,2))</f>
        <v>#N/A</v>
      </c>
      <c r="E38" s="290"/>
      <c r="F38" s="559" t="str">
        <f>IFERROR(VLOOKUP(C38,Rosters!$E$4:$H$92,4),"")</f>
        <v/>
      </c>
      <c r="G38" s="291" t="str">
        <f>IFERROR(MIN(VLOOKUP(C38,Rosters!$E$4:$I$92,5),28.7),"")</f>
        <v/>
      </c>
      <c r="H38" s="264" t="e">
        <f t="shared" si="0"/>
        <v>#N/A</v>
      </c>
      <c r="I38" s="617" t="str">
        <f t="shared" ref="I38" si="37">IFERROR(H38-(MIN(H38:H39,U38:U39)),"")</f>
        <v/>
      </c>
      <c r="J38" s="598" t="str">
        <f t="shared" si="8"/>
        <v/>
      </c>
      <c r="K38" s="620"/>
      <c r="L38" s="600" t="str">
        <f t="shared" si="1"/>
        <v/>
      </c>
      <c r="M38" s="624"/>
      <c r="N38" s="629">
        <v>12</v>
      </c>
      <c r="O38" s="603"/>
      <c r="P38" s="552"/>
      <c r="Q38" s="651" t="e">
        <f>(VLOOKUP(P38,Rosters!$A$4:$D$92,2))</f>
        <v>#N/A</v>
      </c>
      <c r="R38" s="652"/>
      <c r="S38" s="653" t="str">
        <f>IFERROR(VLOOKUP(P38,Rosters!$A$4:$D$92,3),"")</f>
        <v/>
      </c>
      <c r="T38" s="654" t="str">
        <f>IFERROR(MIN(VLOOKUP(P38,Rosters!$A$4:$D$92,4),28.7),"")</f>
        <v/>
      </c>
      <c r="U38" s="655" t="e">
        <f t="shared" si="4"/>
        <v>#N/A</v>
      </c>
      <c r="V38" s="655" t="str">
        <f t="shared" si="20"/>
        <v/>
      </c>
      <c r="W38" s="656" t="str">
        <f t="shared" si="2"/>
        <v/>
      </c>
      <c r="X38" s="667"/>
      <c r="Y38" s="688" t="str">
        <f t="shared" si="3"/>
        <v/>
      </c>
      <c r="Z38" s="689"/>
    </row>
    <row r="39" ht="18.75" customHeight="1" spans="2:26">
      <c r="B39" s="276"/>
      <c r="C39" s="298"/>
      <c r="D39" s="548" t="e">
        <f>(VLOOKUP(C39,Rosters!$E$4:$I$92,2))</f>
        <v>#N/A</v>
      </c>
      <c r="E39" s="292"/>
      <c r="F39" s="560" t="str">
        <f>IFERROR(VLOOKUP(C39,Rosters!$E$4:$H$92,4),"")</f>
        <v/>
      </c>
      <c r="G39" s="293" t="str">
        <f>IFERROR(MIN(VLOOKUP(C39,Rosters!$E$4:$I$92,5),28.7),"")</f>
        <v/>
      </c>
      <c r="H39" s="264" t="e">
        <f t="shared" si="0"/>
        <v>#N/A</v>
      </c>
      <c r="I39" s="619" t="str">
        <f t="shared" ref="I39" si="38">IFERROR(H39-(MIN(H38:H39,U38:U39)),"")</f>
        <v/>
      </c>
      <c r="J39" s="605" t="str">
        <f t="shared" si="8"/>
        <v/>
      </c>
      <c r="K39" s="305"/>
      <c r="L39" s="607" t="str">
        <f t="shared" si="1"/>
        <v/>
      </c>
      <c r="M39" s="626"/>
      <c r="N39" s="630"/>
      <c r="O39" s="610"/>
      <c r="P39" s="298"/>
      <c r="Q39" s="657" t="e">
        <f>(VLOOKUP(P39,Rosters!$A$4:$D$92,2))</f>
        <v>#N/A</v>
      </c>
      <c r="R39" s="473"/>
      <c r="S39" s="658" t="str">
        <f>IFERROR(VLOOKUP(P39,Rosters!$A$4:$D$92,3),"")</f>
        <v/>
      </c>
      <c r="T39" s="659" t="str">
        <f>IFERROR(MIN(VLOOKUP(P39,Rosters!$A$4:$D$92,4),28.7),"")</f>
        <v/>
      </c>
      <c r="U39" s="660" t="e">
        <f t="shared" si="4"/>
        <v>#N/A</v>
      </c>
      <c r="V39" s="660" t="str">
        <f t="shared" si="22"/>
        <v/>
      </c>
      <c r="W39" s="661" t="str">
        <f t="shared" si="2"/>
        <v/>
      </c>
      <c r="X39" s="668"/>
      <c r="Y39" s="681" t="str">
        <f t="shared" si="3"/>
        <v/>
      </c>
      <c r="Z39" s="682"/>
    </row>
    <row r="40" ht="18.75" customHeight="1" spans="2:26">
      <c r="B40" s="281">
        <v>13</v>
      </c>
      <c r="C40" s="295"/>
      <c r="D40" s="548" t="e">
        <f>(VLOOKUP(C40,Rosters!$E$4:$I$92,2))</f>
        <v>#N/A</v>
      </c>
      <c r="E40" s="300"/>
      <c r="F40" s="555" t="str">
        <f>IFERROR(VLOOKUP(C40,Rosters!$E$4:$H$92,4),"")</f>
        <v/>
      </c>
      <c r="G40" s="282" t="str">
        <f>IFERROR(MIN(VLOOKUP(C40,Rosters!$E$4:$I$92,5),28.7),"")</f>
        <v/>
      </c>
      <c r="H40" s="264" t="e">
        <f t="shared" si="0"/>
        <v>#N/A</v>
      </c>
      <c r="I40" s="611" t="str">
        <f t="shared" ref="I40" si="39">IFERROR(H40-(MIN(H40:H41,U40:U41)),"")</f>
        <v/>
      </c>
      <c r="J40" s="612" t="str">
        <f t="shared" si="8"/>
        <v/>
      </c>
      <c r="K40" s="262"/>
      <c r="L40" s="613" t="str">
        <f t="shared" si="1"/>
        <v/>
      </c>
      <c r="M40" s="614"/>
      <c r="N40" s="281">
        <v>13</v>
      </c>
      <c r="O40" s="615"/>
      <c r="P40" s="295"/>
      <c r="Q40" s="662" t="e">
        <f>(VLOOKUP(P40,Rosters!$A$4:$D$92,2))</f>
        <v>#N/A</v>
      </c>
      <c r="R40" s="437"/>
      <c r="S40" s="663" t="str">
        <f>IFERROR(VLOOKUP(P40,Rosters!$A$4:$D$92,3),"")</f>
        <v/>
      </c>
      <c r="T40" s="664" t="str">
        <f>IFERROR(MIN(VLOOKUP(P40,Rosters!$A$4:$D$92,4),28.7),"")</f>
        <v/>
      </c>
      <c r="U40" s="665" t="e">
        <f t="shared" si="4"/>
        <v>#N/A</v>
      </c>
      <c r="V40" s="665" t="str">
        <f t="shared" ref="V40" si="40">IFERROR(U40-(MIN(H40:H41,U40:U41)),"")</f>
        <v/>
      </c>
      <c r="W40" s="465" t="str">
        <f t="shared" si="2"/>
        <v/>
      </c>
      <c r="X40" s="477"/>
      <c r="Y40" s="683" t="str">
        <f t="shared" si="3"/>
        <v/>
      </c>
      <c r="Z40" s="508"/>
    </row>
    <row r="41" ht="18.75" customHeight="1" spans="2:30">
      <c r="B41" s="302"/>
      <c r="C41" s="550"/>
      <c r="D41" s="548" t="e">
        <f>(VLOOKUP(C41,Rosters!$E$4:$I$92,2))</f>
        <v>#N/A</v>
      </c>
      <c r="E41" s="301"/>
      <c r="F41" s="558" t="str">
        <f>IFERROR(VLOOKUP(C41,Rosters!$E$4:$H$92,4),"")</f>
        <v/>
      </c>
      <c r="G41" s="269" t="str">
        <f>IFERROR(MIN(VLOOKUP(C41,Rosters!$E$4:$I$92,5),28.7),"")</f>
        <v/>
      </c>
      <c r="H41" s="264" t="e">
        <f t="shared" si="0"/>
        <v>#N/A</v>
      </c>
      <c r="I41" s="616" t="str">
        <f t="shared" ref="I41" si="41">IFERROR(H41-(MIN(H40:H41,U40:U41)),"")</f>
        <v/>
      </c>
      <c r="J41" s="361" t="str">
        <f t="shared" si="8"/>
        <v/>
      </c>
      <c r="K41" s="268"/>
      <c r="L41" s="593" t="str">
        <f t="shared" si="1"/>
        <v/>
      </c>
      <c r="M41" s="594"/>
      <c r="N41" s="595"/>
      <c r="O41" s="596"/>
      <c r="P41" s="550"/>
      <c r="Q41" s="646" t="e">
        <f>(VLOOKUP(P41,Rosters!$A$4:$D$92,2))</f>
        <v>#N/A</v>
      </c>
      <c r="R41" s="666"/>
      <c r="S41" s="648" t="str">
        <f>IFERROR(VLOOKUP(P41,Rosters!$A$4:$D$92,3),"")</f>
        <v/>
      </c>
      <c r="T41" s="649" t="str">
        <f>IFERROR(MIN(VLOOKUP(P41,Rosters!$A$4:$D$92,4),28.7),"")</f>
        <v/>
      </c>
      <c r="U41" s="650" t="e">
        <f t="shared" si="4"/>
        <v>#N/A</v>
      </c>
      <c r="V41" s="650" t="str">
        <f t="shared" ref="V41" si="42">IFERROR(U41-(MIN(H40:H41,U40:U41)),"")</f>
        <v/>
      </c>
      <c r="W41" s="270" t="str">
        <f t="shared" si="2"/>
        <v/>
      </c>
      <c r="X41" s="478"/>
      <c r="Y41" s="678" t="str">
        <f t="shared" si="3"/>
        <v/>
      </c>
      <c r="Z41" s="502"/>
      <c r="AD41"/>
    </row>
    <row r="42" ht="18.75" customHeight="1" spans="2:26">
      <c r="B42" s="287">
        <v>14</v>
      </c>
      <c r="C42" s="552"/>
      <c r="D42" s="548" t="e">
        <f>(VLOOKUP(C42,Rosters!$E$4:$I$92,2))</f>
        <v>#N/A</v>
      </c>
      <c r="E42" s="290"/>
      <c r="F42" s="559" t="str">
        <f>IFERROR(VLOOKUP(C42,Rosters!$E$4:$H$92,4),"")</f>
        <v/>
      </c>
      <c r="G42" s="291" t="str">
        <f>IFERROR(MIN(VLOOKUP(C42,Rosters!$E$4:$I$92,5),28.7),"")</f>
        <v/>
      </c>
      <c r="H42" s="264" t="e">
        <f t="shared" si="0"/>
        <v>#N/A</v>
      </c>
      <c r="I42" s="617" t="str">
        <f t="shared" ref="I42" si="43">IFERROR(H42-(MIN(H42:H43,U42:U43)),"")</f>
        <v/>
      </c>
      <c r="J42" s="598" t="str">
        <f t="shared" si="8"/>
        <v/>
      </c>
      <c r="K42" s="620"/>
      <c r="L42" s="600" t="str">
        <f t="shared" si="1"/>
        <v/>
      </c>
      <c r="M42" s="601"/>
      <c r="N42" s="602">
        <v>14</v>
      </c>
      <c r="O42" s="603"/>
      <c r="P42" s="552"/>
      <c r="Q42" s="651" t="e">
        <f>(VLOOKUP(P42,Rosters!$A$4:$D$92,2))</f>
        <v>#N/A</v>
      </c>
      <c r="R42" s="652"/>
      <c r="S42" s="653" t="str">
        <f>IFERROR(VLOOKUP(P42,Rosters!$A$4:$D$92,3),"")</f>
        <v/>
      </c>
      <c r="T42" s="654" t="str">
        <f>IFERROR(MIN(VLOOKUP(P42,Rosters!$A$4:$D$92,4),28.7),"")</f>
        <v/>
      </c>
      <c r="U42" s="655" t="e">
        <f t="shared" si="4"/>
        <v>#N/A</v>
      </c>
      <c r="V42" s="655" t="str">
        <f>IFERROR(U42-(MIN(H42:H43,U42:U43)),"")</f>
        <v/>
      </c>
      <c r="W42" s="656" t="str">
        <f t="shared" si="2"/>
        <v/>
      </c>
      <c r="X42" s="475"/>
      <c r="Y42" s="684" t="str">
        <f t="shared" si="3"/>
        <v/>
      </c>
      <c r="Z42" s="505"/>
    </row>
    <row r="43" ht="18.75" customHeight="1" spans="2:26">
      <c r="B43" s="303"/>
      <c r="C43" s="298"/>
      <c r="D43" s="548" t="e">
        <f>(VLOOKUP(C43,Rosters!$E$4:$I$92,2))</f>
        <v>#N/A</v>
      </c>
      <c r="E43" s="292"/>
      <c r="F43" s="560" t="str">
        <f>IFERROR(VLOOKUP(C43,Rosters!$E$4:$H$92,4),"")</f>
        <v/>
      </c>
      <c r="G43" s="293" t="str">
        <f>IFERROR(MIN(VLOOKUP(C43,Rosters!$E$4:$I$92,5),28.7),"")</f>
        <v/>
      </c>
      <c r="H43" s="264" t="e">
        <f t="shared" si="0"/>
        <v>#N/A</v>
      </c>
      <c r="I43" s="619" t="str">
        <f t="shared" ref="I43" si="44">IFERROR(H43-(MIN(H42:H43,U42:U43)),"")</f>
        <v/>
      </c>
      <c r="J43" s="605" t="str">
        <f t="shared" si="8"/>
        <v/>
      </c>
      <c r="K43" s="305"/>
      <c r="L43" s="607" t="str">
        <f t="shared" si="1"/>
        <v/>
      </c>
      <c r="M43" s="608"/>
      <c r="N43" s="609"/>
      <c r="O43" s="610"/>
      <c r="P43" s="298"/>
      <c r="Q43" s="657" t="e">
        <f>(VLOOKUP(P43,Rosters!$A$4:$D$92,2))</f>
        <v>#N/A</v>
      </c>
      <c r="R43" s="473"/>
      <c r="S43" s="658" t="str">
        <f>IFERROR(VLOOKUP(P43,Rosters!$A$4:$D$92,3),"")</f>
        <v/>
      </c>
      <c r="T43" s="659" t="str">
        <f>IFERROR(MIN(VLOOKUP(P43,Rosters!$A$4:$D$92,4),28.7),"")</f>
        <v/>
      </c>
      <c r="U43" s="660" t="e">
        <f t="shared" si="4"/>
        <v>#N/A</v>
      </c>
      <c r="V43" s="660" t="str">
        <f t="shared" si="18"/>
        <v/>
      </c>
      <c r="W43" s="661" t="str">
        <f t="shared" si="2"/>
        <v/>
      </c>
      <c r="X43" s="476"/>
      <c r="Y43" s="685" t="str">
        <f t="shared" si="3"/>
        <v/>
      </c>
      <c r="Z43" s="507"/>
    </row>
    <row r="44" ht="18.75" customHeight="1" spans="2:26">
      <c r="B44" s="259">
        <v>15</v>
      </c>
      <c r="C44" s="295"/>
      <c r="D44" s="548" t="e">
        <f>(VLOOKUP(C44,Rosters!$E$4:$I$92,2))</f>
        <v>#N/A</v>
      </c>
      <c r="E44" s="300"/>
      <c r="F44" s="555" t="str">
        <f>IFERROR(VLOOKUP(C44,Rosters!$E$4:$H$92,4),"")</f>
        <v/>
      </c>
      <c r="G44" s="282" t="str">
        <f>IFERROR(MIN(VLOOKUP(C44,Rosters!$E$4:$I$92,5),28.7),"")</f>
        <v/>
      </c>
      <c r="H44" s="264" t="e">
        <f t="shared" si="0"/>
        <v>#N/A</v>
      </c>
      <c r="I44" s="611" t="str">
        <f t="shared" ref="I44" si="45">IFERROR(H44-(MIN(H44:H45,U44:U45)),"")</f>
        <v/>
      </c>
      <c r="J44" s="612" t="str">
        <f t="shared" si="8"/>
        <v/>
      </c>
      <c r="K44" s="262"/>
      <c r="L44" s="613" t="str">
        <f t="shared" si="1"/>
        <v/>
      </c>
      <c r="M44" s="614"/>
      <c r="N44" s="281">
        <v>15</v>
      </c>
      <c r="O44" s="615"/>
      <c r="P44" s="295"/>
      <c r="Q44" s="662" t="e">
        <f>(VLOOKUP(P44,Rosters!$A$4:$D$92,2))</f>
        <v>#N/A</v>
      </c>
      <c r="R44" s="437"/>
      <c r="S44" s="663" t="str">
        <f>IFERROR(VLOOKUP(P44,Rosters!$A$4:$D$92,3),"")</f>
        <v/>
      </c>
      <c r="T44" s="664" t="str">
        <f>IFERROR(MIN(VLOOKUP(P44,Rosters!$A$4:$D$92,4),28.7),"")</f>
        <v/>
      </c>
      <c r="U44" s="665" t="e">
        <f t="shared" si="4"/>
        <v>#N/A</v>
      </c>
      <c r="V44" s="665" t="str">
        <f t="shared" si="20"/>
        <v/>
      </c>
      <c r="W44" s="465" t="str">
        <f t="shared" si="2"/>
        <v/>
      </c>
      <c r="X44" s="477"/>
      <c r="Y44" s="683" t="str">
        <f t="shared" si="3"/>
        <v/>
      </c>
      <c r="Z44" s="508"/>
    </row>
    <row r="45" ht="18.75" customHeight="1" spans="2:26">
      <c r="B45" s="302"/>
      <c r="C45" s="550"/>
      <c r="D45" s="548" t="e">
        <f>(VLOOKUP(C45,Rosters!$E$4:$I$92,2))</f>
        <v>#N/A</v>
      </c>
      <c r="E45" s="301"/>
      <c r="F45" s="558" t="str">
        <f>IFERROR(VLOOKUP(C45,Rosters!$E$4:$H$92,4),"")</f>
        <v/>
      </c>
      <c r="G45" s="269" t="str">
        <f>IFERROR(MIN(VLOOKUP(C45,Rosters!$E$4:$I$92,5),28.7),"")</f>
        <v/>
      </c>
      <c r="H45" s="264" t="e">
        <f t="shared" si="0"/>
        <v>#N/A</v>
      </c>
      <c r="I45" s="616" t="str">
        <f t="shared" ref="I45" si="46">IFERROR(H45-(MIN(H44:H45,U44:U45)),"")</f>
        <v/>
      </c>
      <c r="J45" s="361" t="str">
        <f t="shared" si="8"/>
        <v/>
      </c>
      <c r="K45" s="268"/>
      <c r="L45" s="593" t="str">
        <f t="shared" si="1"/>
        <v/>
      </c>
      <c r="M45" s="594"/>
      <c r="N45" s="595"/>
      <c r="O45" s="596"/>
      <c r="P45" s="550"/>
      <c r="Q45" s="646" t="e">
        <f>(VLOOKUP(P45,Rosters!$A$4:$D$92,2))</f>
        <v>#N/A</v>
      </c>
      <c r="R45" s="666"/>
      <c r="S45" s="648" t="str">
        <f>IFERROR(VLOOKUP(P45,Rosters!$A$4:$D$92,3),"")</f>
        <v/>
      </c>
      <c r="T45" s="649" t="str">
        <f>IFERROR(MIN(VLOOKUP(P45,Rosters!$A$4:$D$92,4),28.7),"")</f>
        <v/>
      </c>
      <c r="U45" s="650" t="e">
        <f t="shared" si="4"/>
        <v>#N/A</v>
      </c>
      <c r="V45" s="650" t="str">
        <f t="shared" si="22"/>
        <v/>
      </c>
      <c r="W45" s="270" t="str">
        <f t="shared" si="2"/>
        <v/>
      </c>
      <c r="X45" s="479"/>
      <c r="Y45" s="686" t="str">
        <f t="shared" si="3"/>
        <v/>
      </c>
      <c r="Z45" s="523"/>
    </row>
    <row r="46" ht="18.75" customHeight="1" spans="2:26">
      <c r="B46" s="287">
        <v>16</v>
      </c>
      <c r="C46" s="552"/>
      <c r="D46" s="548" t="e">
        <f>(VLOOKUP(C46,Rosters!$E$4:$I$92,2))</f>
        <v>#N/A</v>
      </c>
      <c r="E46" s="566"/>
      <c r="F46" s="559" t="str">
        <f>IFERROR(VLOOKUP(C46,Rosters!$E$4:$H$92,4),"")</f>
        <v/>
      </c>
      <c r="G46" s="291" t="str">
        <f>IFERROR(MIN(VLOOKUP(C46,Rosters!$E$4:$I$92,5),28.7),"")</f>
        <v/>
      </c>
      <c r="H46" s="264" t="e">
        <f t="shared" si="0"/>
        <v>#N/A</v>
      </c>
      <c r="I46" s="617" t="str">
        <f t="shared" ref="I46" si="47">IFERROR(H46-(MIN(H46:H47,U46:U47)),"")</f>
        <v/>
      </c>
      <c r="J46" s="598" t="str">
        <f t="shared" si="8"/>
        <v/>
      </c>
      <c r="K46" s="620"/>
      <c r="L46" s="600" t="str">
        <f t="shared" si="1"/>
        <v/>
      </c>
      <c r="M46" s="601"/>
      <c r="N46" s="602">
        <v>16</v>
      </c>
      <c r="O46" s="603"/>
      <c r="P46" s="552"/>
      <c r="Q46" s="651" t="e">
        <f>(VLOOKUP(P46,Rosters!$A$4:$D$92,2))</f>
        <v>#N/A</v>
      </c>
      <c r="R46" s="652"/>
      <c r="S46" s="653" t="str">
        <f>IFERROR(VLOOKUP(P46,Rosters!$A$4:$D$92,3),"")</f>
        <v/>
      </c>
      <c r="T46" s="654" t="str">
        <f>IFERROR(MIN(VLOOKUP(P46,Rosters!$A$4:$D$92,4),28.7),"")</f>
        <v/>
      </c>
      <c r="U46" s="655" t="e">
        <f t="shared" si="4"/>
        <v>#N/A</v>
      </c>
      <c r="V46" s="655" t="str">
        <f t="shared" ref="V46" si="48">IFERROR(U46-(MIN(H46:H47,U46:U47)),"")</f>
        <v/>
      </c>
      <c r="W46" s="656" t="str">
        <f t="shared" si="2"/>
        <v/>
      </c>
      <c r="X46" s="667"/>
      <c r="Y46" s="688" t="str">
        <f t="shared" si="3"/>
        <v/>
      </c>
      <c r="Z46" s="689"/>
    </row>
    <row r="47" ht="18.75" customHeight="1" spans="2:26">
      <c r="B47" s="303"/>
      <c r="C47" s="298"/>
      <c r="D47" s="548" t="e">
        <f>(VLOOKUP(C47,Rosters!$E$4:$I$92,2))</f>
        <v>#N/A</v>
      </c>
      <c r="E47" s="292"/>
      <c r="F47" s="560" t="str">
        <f>IFERROR(VLOOKUP(C47,Rosters!$E$4:$H$92,4),"")</f>
        <v/>
      </c>
      <c r="G47" s="293" t="str">
        <f>IFERROR(MIN(VLOOKUP(C47,Rosters!$E$4:$I$92,5),28.7),"")</f>
        <v/>
      </c>
      <c r="H47" s="264" t="e">
        <f t="shared" si="0"/>
        <v>#N/A</v>
      </c>
      <c r="I47" s="619" t="str">
        <f t="shared" ref="I47" si="49">IFERROR(H47-(MIN(H46:H47,U46:U47)),"")</f>
        <v/>
      </c>
      <c r="J47" s="605" t="str">
        <f t="shared" si="8"/>
        <v/>
      </c>
      <c r="K47" s="305"/>
      <c r="L47" s="607" t="str">
        <f t="shared" si="1"/>
        <v/>
      </c>
      <c r="M47" s="608"/>
      <c r="N47" s="609"/>
      <c r="O47" s="610"/>
      <c r="P47" s="298"/>
      <c r="Q47" s="657" t="e">
        <f>(VLOOKUP(P47,Rosters!$A$4:$D$92,2))</f>
        <v>#N/A</v>
      </c>
      <c r="R47" s="473"/>
      <c r="S47" s="658" t="str">
        <f>IFERROR(VLOOKUP(P47,Rosters!$A$4:$D$92,3),"")</f>
        <v/>
      </c>
      <c r="T47" s="659" t="str">
        <f>IFERROR(MIN(VLOOKUP(P47,Rosters!$A$4:$D$92,4),28.7),"")</f>
        <v/>
      </c>
      <c r="U47" s="660" t="e">
        <f t="shared" si="4"/>
        <v>#N/A</v>
      </c>
      <c r="V47" s="660" t="str">
        <f t="shared" ref="V47" si="50">IFERROR(U47-(MIN(H46:H47,U46:U47)),"")</f>
        <v/>
      </c>
      <c r="W47" s="661" t="str">
        <f t="shared" si="2"/>
        <v/>
      </c>
      <c r="X47" s="668"/>
      <c r="Y47" s="681" t="str">
        <f t="shared" si="3"/>
        <v/>
      </c>
      <c r="Z47" s="682"/>
    </row>
    <row r="48" ht="18.75" customHeight="1" spans="2:26">
      <c r="B48" s="259">
        <v>17</v>
      </c>
      <c r="C48" s="295"/>
      <c r="D48" s="548" t="e">
        <f>(VLOOKUP(C48,Rosters!$E$4:$I$92,2))</f>
        <v>#N/A</v>
      </c>
      <c r="E48" s="306"/>
      <c r="F48" s="555" t="str">
        <f>IFERROR(VLOOKUP(C48,Rosters!$E$4:$H$92,4),"")</f>
        <v/>
      </c>
      <c r="G48" s="282" t="str">
        <f>IFERROR(MIN(VLOOKUP(C48,Rosters!$E$4:$I$92,5),28.7),"")</f>
        <v/>
      </c>
      <c r="H48" s="264" t="e">
        <f t="shared" si="0"/>
        <v>#N/A</v>
      </c>
      <c r="I48" s="611" t="str">
        <f t="shared" ref="I48" si="51">IFERROR(H48-(MIN(H48:H49,U48:U49)),"")</f>
        <v/>
      </c>
      <c r="J48" s="612" t="str">
        <f t="shared" si="8"/>
        <v/>
      </c>
      <c r="K48" s="262"/>
      <c r="L48" s="613" t="str">
        <f t="shared" si="1"/>
        <v/>
      </c>
      <c r="M48" s="614"/>
      <c r="N48" s="281">
        <v>17</v>
      </c>
      <c r="O48" s="615"/>
      <c r="P48" s="295"/>
      <c r="Q48" s="662" t="e">
        <f>(VLOOKUP(P48,Rosters!$A$4:$D$92,2))</f>
        <v>#N/A</v>
      </c>
      <c r="R48" s="437"/>
      <c r="S48" s="663" t="str">
        <f>IFERROR(VLOOKUP(P48,Rosters!$A$4:$D$92,3),"")</f>
        <v/>
      </c>
      <c r="T48" s="664" t="str">
        <f>IFERROR(MIN(VLOOKUP(P48,Rosters!$A$4:$D$92,4),28.7),"")</f>
        <v/>
      </c>
      <c r="U48" s="665" t="e">
        <f t="shared" si="4"/>
        <v>#N/A</v>
      </c>
      <c r="V48" s="665" t="str">
        <f>IFERROR(U48-(MIN(H48:H49,U48:U49)),"")</f>
        <v/>
      </c>
      <c r="W48" s="465" t="str">
        <f t="shared" si="2"/>
        <v/>
      </c>
      <c r="X48" s="477"/>
      <c r="Y48" s="683" t="str">
        <f t="shared" si="3"/>
        <v/>
      </c>
      <c r="Z48" s="508"/>
    </row>
    <row r="49" ht="18.75" customHeight="1" spans="2:26">
      <c r="B49" s="302"/>
      <c r="C49" s="550"/>
      <c r="D49" s="548" t="e">
        <f>(VLOOKUP(C49,Rosters!$E$4:$I$92,2))</f>
        <v>#N/A</v>
      </c>
      <c r="E49" s="301"/>
      <c r="F49" s="567" t="str">
        <f>IFERROR(VLOOKUP(C49,Rosters!$E$4:$H$92,4),"")</f>
        <v/>
      </c>
      <c r="G49" s="307" t="str">
        <f>IFERROR(MIN(VLOOKUP(C49,Rosters!$E$4:$I$92,5),28.7),"")</f>
        <v/>
      </c>
      <c r="H49" s="264" t="e">
        <f t="shared" si="0"/>
        <v>#N/A</v>
      </c>
      <c r="I49" s="616" t="str">
        <f t="shared" ref="I49" si="52">IFERROR(H49-(MIN(H48:H49,U48:U49)),"")</f>
        <v/>
      </c>
      <c r="J49" s="361" t="str">
        <f t="shared" si="8"/>
        <v/>
      </c>
      <c r="K49" s="268"/>
      <c r="L49" s="593" t="str">
        <f t="shared" si="1"/>
        <v/>
      </c>
      <c r="M49" s="594"/>
      <c r="N49" s="595"/>
      <c r="O49" s="596"/>
      <c r="P49" s="550"/>
      <c r="Q49" s="646" t="e">
        <f>(VLOOKUP(P49,Rosters!$A$4:$D$92,2))</f>
        <v>#N/A</v>
      </c>
      <c r="R49" s="666"/>
      <c r="S49" s="648" t="str">
        <f>IFERROR(VLOOKUP(P49,Rosters!$A$4:$D$92,3),"")</f>
        <v/>
      </c>
      <c r="T49" s="649" t="str">
        <f>IFERROR(MIN(VLOOKUP(P49,Rosters!$A$4:$D$92,4),28.7),"")</f>
        <v/>
      </c>
      <c r="U49" s="650" t="e">
        <f t="shared" si="4"/>
        <v>#N/A</v>
      </c>
      <c r="V49" s="650" t="str">
        <f t="shared" si="18"/>
        <v/>
      </c>
      <c r="W49" s="270" t="str">
        <f t="shared" si="2"/>
        <v/>
      </c>
      <c r="X49" s="479"/>
      <c r="Y49" s="686" t="str">
        <f t="shared" si="3"/>
        <v/>
      </c>
      <c r="Z49" s="523"/>
    </row>
    <row r="50" ht="18.75" customHeight="1" spans="2:26">
      <c r="B50" s="287">
        <v>18</v>
      </c>
      <c r="C50" s="552"/>
      <c r="D50" s="548" t="e">
        <f>(VLOOKUP(C50,Rosters!$E$4:$I$92,2))</f>
        <v>#N/A</v>
      </c>
      <c r="E50" s="566"/>
      <c r="F50" s="568" t="str">
        <f>IFERROR(VLOOKUP(C50,Rosters!$E$4:$H$92,4),"")</f>
        <v/>
      </c>
      <c r="G50" s="308" t="str">
        <f>IFERROR(MIN(VLOOKUP(C50,Rosters!$E$4:$I$92,5),28.7),"")</f>
        <v/>
      </c>
      <c r="H50" s="264" t="e">
        <f t="shared" si="0"/>
        <v>#N/A</v>
      </c>
      <c r="I50" s="617" t="str">
        <f t="shared" ref="I50" si="53">IFERROR(H50-(MIN(H50:H51,U50:U51)),"")</f>
        <v/>
      </c>
      <c r="J50" s="598" t="str">
        <f t="shared" si="8"/>
        <v/>
      </c>
      <c r="K50" s="620"/>
      <c r="L50" s="600" t="str">
        <f t="shared" si="1"/>
        <v/>
      </c>
      <c r="M50" s="601"/>
      <c r="N50" s="602">
        <v>18</v>
      </c>
      <c r="O50" s="603"/>
      <c r="P50" s="552"/>
      <c r="Q50" s="651" t="e">
        <f>(VLOOKUP(P50,Rosters!$A$4:$D$92,2))</f>
        <v>#N/A</v>
      </c>
      <c r="R50" s="652"/>
      <c r="S50" s="653" t="str">
        <f>IFERROR(VLOOKUP(P50,Rosters!$A$4:$D$92,3),"")</f>
        <v/>
      </c>
      <c r="T50" s="654" t="str">
        <f>IFERROR(MIN(VLOOKUP(P50,Rosters!$A$4:$D$92,4),28.7),"")</f>
        <v/>
      </c>
      <c r="U50" s="655" t="e">
        <f t="shared" si="4"/>
        <v>#N/A</v>
      </c>
      <c r="V50" s="655" t="str">
        <f t="shared" si="20"/>
        <v/>
      </c>
      <c r="W50" s="656" t="str">
        <f t="shared" si="2"/>
        <v/>
      </c>
      <c r="X50" s="480"/>
      <c r="Y50" s="690" t="str">
        <f t="shared" si="3"/>
        <v/>
      </c>
      <c r="Z50" s="524"/>
    </row>
    <row r="51" ht="18.75" customHeight="1" spans="2:26">
      <c r="B51" s="303"/>
      <c r="C51" s="298"/>
      <c r="D51" s="548" t="e">
        <f>(VLOOKUP(C51,Rosters!$E$4:$I$92,2))</f>
        <v>#N/A</v>
      </c>
      <c r="E51" s="292"/>
      <c r="F51" s="560" t="str">
        <f>IFERROR(VLOOKUP(C51,Rosters!$E$4:$H$92,4),"")</f>
        <v/>
      </c>
      <c r="G51" s="293" t="str">
        <f>IFERROR(MIN(VLOOKUP(C51,Rosters!$E$4:$I$92,5),28.7),"")</f>
        <v/>
      </c>
      <c r="H51" s="264" t="e">
        <f t="shared" si="0"/>
        <v>#N/A</v>
      </c>
      <c r="I51" s="619" t="str">
        <f t="shared" ref="I51" si="54">IFERROR(H51-(MIN(H50:H51,U50:U51)),"")</f>
        <v/>
      </c>
      <c r="J51" s="605" t="str">
        <f t="shared" si="8"/>
        <v/>
      </c>
      <c r="K51" s="305"/>
      <c r="L51" s="607" t="str">
        <f t="shared" si="1"/>
        <v/>
      </c>
      <c r="M51" s="608"/>
      <c r="N51" s="609"/>
      <c r="O51" s="610"/>
      <c r="P51" s="298"/>
      <c r="Q51" s="657" t="e">
        <f>(VLOOKUP(P51,Rosters!$A$4:$D$92,2))</f>
        <v>#N/A</v>
      </c>
      <c r="R51" s="473"/>
      <c r="S51" s="658" t="str">
        <f>IFERROR(VLOOKUP(P51,Rosters!$A$4:$D$92,3),"")</f>
        <v/>
      </c>
      <c r="T51" s="659" t="str">
        <f>IFERROR(MIN(VLOOKUP(P51,Rosters!$A$4:$D$92,4),28.7),"")</f>
        <v/>
      </c>
      <c r="U51" s="660" t="e">
        <f t="shared" si="4"/>
        <v>#N/A</v>
      </c>
      <c r="V51" s="660" t="str">
        <f t="shared" si="22"/>
        <v/>
      </c>
      <c r="W51" s="661" t="str">
        <f t="shared" si="2"/>
        <v/>
      </c>
      <c r="X51" s="476"/>
      <c r="Y51" s="685" t="str">
        <f t="shared" si="3"/>
        <v/>
      </c>
      <c r="Z51" s="507"/>
    </row>
    <row r="52" ht="18.75" customHeight="1" spans="2:26">
      <c r="B52" s="259">
        <v>19</v>
      </c>
      <c r="C52" s="295"/>
      <c r="D52" s="548" t="e">
        <f>(VLOOKUP(C52,Rosters!$E$4:$I$92,2))</f>
        <v>#N/A</v>
      </c>
      <c r="E52" s="306"/>
      <c r="F52" s="555" t="str">
        <f>IFERROR(VLOOKUP(C52,Rosters!$E$4:$H$92,4),"")</f>
        <v/>
      </c>
      <c r="G52" s="282" t="str">
        <f>IFERROR(MIN(VLOOKUP(C52,Rosters!$E$4:$I$92,5),28.7),"")</f>
        <v/>
      </c>
      <c r="H52" s="264" t="e">
        <f t="shared" si="0"/>
        <v>#N/A</v>
      </c>
      <c r="I52" s="611" t="str">
        <f t="shared" ref="I52" si="55">IFERROR(H52-(MIN(H52:H53,U52:U53)),"")</f>
        <v/>
      </c>
      <c r="J52" s="612" t="str">
        <f t="shared" si="8"/>
        <v/>
      </c>
      <c r="K52" s="262"/>
      <c r="L52" s="613" t="str">
        <f t="shared" si="1"/>
        <v/>
      </c>
      <c r="M52" s="614"/>
      <c r="N52" s="281">
        <v>19</v>
      </c>
      <c r="O52" s="615"/>
      <c r="P52" s="295"/>
      <c r="Q52" s="662" t="e">
        <f>(VLOOKUP(P52,Rosters!$A$4:$D$92,2))</f>
        <v>#N/A</v>
      </c>
      <c r="R52" s="437"/>
      <c r="S52" s="663" t="str">
        <f>IFERROR(VLOOKUP(P52,Rosters!$A$4:$D$92,3),"")</f>
        <v/>
      </c>
      <c r="T52" s="664" t="str">
        <f>IFERROR(MIN(VLOOKUP(P52,Rosters!$A$4:$D$92,4),28.7),"")</f>
        <v/>
      </c>
      <c r="U52" s="665" t="e">
        <f t="shared" si="4"/>
        <v>#N/A</v>
      </c>
      <c r="V52" s="665" t="str">
        <f t="shared" ref="V52" si="56">IFERROR(U52-(MIN(H52:H53,U52:U53)),"")</f>
        <v/>
      </c>
      <c r="W52" s="465" t="str">
        <f t="shared" si="2"/>
        <v/>
      </c>
      <c r="X52" s="477"/>
      <c r="Y52" s="683" t="str">
        <f t="shared" si="3"/>
        <v/>
      </c>
      <c r="Z52" s="508"/>
    </row>
    <row r="53" ht="18.75" customHeight="1" spans="2:26">
      <c r="B53" s="302"/>
      <c r="C53" s="267"/>
      <c r="D53" s="548" t="e">
        <f>(VLOOKUP(C53,Rosters!$E$4:$I$92,2))</f>
        <v>#N/A</v>
      </c>
      <c r="E53" s="301"/>
      <c r="F53" s="558" t="str">
        <f>IFERROR(VLOOKUP(C53,Rosters!$E$4:$H$92,4),"")</f>
        <v/>
      </c>
      <c r="G53" s="269" t="str">
        <f>IFERROR(MIN(VLOOKUP(C53,Rosters!$E$4:$I$92,5),28.7),"")</f>
        <v/>
      </c>
      <c r="H53" s="264" t="e">
        <f t="shared" si="0"/>
        <v>#N/A</v>
      </c>
      <c r="I53" s="616" t="str">
        <f t="shared" ref="I53" si="57">IFERROR(H53-(MIN(H52:H53,U52:U53)),"")</f>
        <v/>
      </c>
      <c r="J53" s="363" t="str">
        <f t="shared" si="8"/>
        <v/>
      </c>
      <c r="K53" s="301"/>
      <c r="L53" s="631" t="str">
        <f t="shared" si="1"/>
        <v/>
      </c>
      <c r="M53" s="394"/>
      <c r="N53" s="365"/>
      <c r="O53" s="366"/>
      <c r="P53" s="267"/>
      <c r="Q53" s="548" t="e">
        <f>(VLOOKUP(P53,Rosters!$A$4:$D$92,2))</f>
        <v>#N/A</v>
      </c>
      <c r="R53" s="447"/>
      <c r="S53" s="669" t="str">
        <f>IFERROR(VLOOKUP(P53,Rosters!$A$4:$D$92,3),"")</f>
        <v/>
      </c>
      <c r="T53" s="444" t="str">
        <f>IFERROR(MIN(VLOOKUP(P53,Rosters!$A$4:$D$92,4),28.7),"")</f>
        <v/>
      </c>
      <c r="U53" s="440" t="e">
        <f t="shared" si="4"/>
        <v>#N/A</v>
      </c>
      <c r="V53" s="670" t="str">
        <f t="shared" ref="V53" si="58">IFERROR(U53-(MIN(H52:H53,U52:U53)),"")</f>
        <v/>
      </c>
      <c r="W53" s="286" t="str">
        <f t="shared" si="2"/>
        <v/>
      </c>
      <c r="X53" s="478"/>
      <c r="Y53" s="678" t="str">
        <f t="shared" si="3"/>
        <v/>
      </c>
      <c r="Z53" s="516"/>
    </row>
    <row r="54" ht="18.75" customHeight="1" spans="2:26">
      <c r="B54" s="309"/>
      <c r="C54" s="569"/>
      <c r="D54" s="310"/>
      <c r="E54" s="310"/>
      <c r="F54" s="570"/>
      <c r="G54" s="571" t="s">
        <v>37</v>
      </c>
      <c r="H54" s="572"/>
      <c r="I54" s="572"/>
      <c r="J54" s="572"/>
      <c r="K54" s="632"/>
      <c r="L54" s="397" t="s">
        <v>38</v>
      </c>
      <c r="M54" s="398">
        <f>SUM(M16:M53)</f>
        <v>0</v>
      </c>
      <c r="N54" s="399"/>
      <c r="O54" s="400"/>
      <c r="P54" s="310"/>
      <c r="Q54" s="237"/>
      <c r="R54" s="481"/>
      <c r="S54" s="237"/>
      <c r="T54" s="571" t="s">
        <v>37</v>
      </c>
      <c r="U54" s="572"/>
      <c r="V54" s="572"/>
      <c r="W54" s="572"/>
      <c r="X54" s="484" t="s">
        <v>39</v>
      </c>
      <c r="Y54" s="397" t="s">
        <v>40</v>
      </c>
      <c r="Z54" s="398">
        <f>SUM(Z16:Z53)</f>
        <v>0</v>
      </c>
    </row>
    <row r="55" ht="18.75" customHeight="1" spans="2:26">
      <c r="B55" s="309"/>
      <c r="C55" s="573"/>
      <c r="D55" s="314"/>
      <c r="E55" s="314"/>
      <c r="F55" s="574"/>
      <c r="G55" s="575"/>
      <c r="H55" s="575"/>
      <c r="I55" s="575"/>
      <c r="J55" s="575"/>
      <c r="K55" s="633"/>
      <c r="L55" s="397" t="s">
        <v>36</v>
      </c>
      <c r="M55" s="398"/>
      <c r="N55" s="403"/>
      <c r="O55" s="404"/>
      <c r="P55" s="405"/>
      <c r="Q55" s="314"/>
      <c r="R55" s="314"/>
      <c r="S55" s="671"/>
      <c r="T55" s="575"/>
      <c r="U55" s="575"/>
      <c r="V55" s="575"/>
      <c r="W55" s="575"/>
      <c r="X55" s="672"/>
      <c r="Y55" s="487"/>
      <c r="Z55" s="545"/>
    </row>
    <row r="56" ht="33" customHeight="1" spans="2:26">
      <c r="B56" s="309"/>
      <c r="C56" s="576"/>
      <c r="D56" s="577"/>
      <c r="E56" s="577"/>
      <c r="F56" s="578" t="s">
        <v>41</v>
      </c>
      <c r="G56" s="578"/>
      <c r="H56" s="578"/>
      <c r="I56" s="578"/>
      <c r="J56" s="578"/>
      <c r="K56" s="578"/>
      <c r="L56" s="634" t="s">
        <v>42</v>
      </c>
      <c r="M56" s="407"/>
      <c r="N56" s="403"/>
      <c r="O56" s="404"/>
      <c r="P56" s="405"/>
      <c r="Q56" s="317"/>
      <c r="R56" s="317"/>
      <c r="S56" s="578" t="s">
        <v>41</v>
      </c>
      <c r="T56" s="578"/>
      <c r="U56" s="578"/>
      <c r="V56" s="578"/>
      <c r="W56" s="578"/>
      <c r="X56" s="578"/>
      <c r="Y56" s="406" t="s">
        <v>42</v>
      </c>
      <c r="Z56" s="528"/>
    </row>
    <row r="57" ht="30" customHeight="1" spans="2:26">
      <c r="B57" s="579"/>
      <c r="C57" s="580" t="s">
        <v>43</v>
      </c>
      <c r="D57" s="580"/>
      <c r="E57" s="580"/>
      <c r="F57" s="580"/>
      <c r="G57" s="580"/>
      <c r="H57" s="580"/>
      <c r="I57" s="580"/>
      <c r="J57" s="580"/>
      <c r="K57" s="580"/>
      <c r="L57" s="635"/>
      <c r="M57" s="409" t="str">
        <f>IFERROR((M54/M56),"")</f>
        <v/>
      </c>
      <c r="N57" s="410"/>
      <c r="O57" s="411"/>
      <c r="P57" s="580" t="s">
        <v>44</v>
      </c>
      <c r="Q57" s="673"/>
      <c r="R57" s="673"/>
      <c r="S57" s="673"/>
      <c r="T57" s="673"/>
      <c r="U57" s="673"/>
      <c r="V57" s="673"/>
      <c r="W57" s="673"/>
      <c r="X57" s="673"/>
      <c r="Y57" s="691"/>
      <c r="Z57" s="409" t="str">
        <f>IFERROR((Z54/Z56),"")</f>
        <v/>
      </c>
    </row>
    <row r="58" ht="12.75" customHeight="1" spans="2:26">
      <c r="B58" s="3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414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529"/>
    </row>
    <row r="59" ht="12.75" customHeight="1" spans="2:26">
      <c r="B59" s="3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15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529"/>
    </row>
    <row r="60" ht="12.75" customHeight="1" spans="2:26">
      <c r="B60" s="322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416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532"/>
    </row>
    <row r="61" ht="12.75" customHeight="1"/>
    <row r="62" ht="12.75" customHeight="1"/>
    <row r="63" ht="12.75" customHeight="1"/>
    <row r="64" ht="12.75" customHeight="1" spans="20:20">
      <c r="T64" t="s">
        <v>45</v>
      </c>
    </row>
    <row r="65" ht="12.75" customHeight="1" spans="13:13">
      <c r="M65" t="str">
        <f>IFERROR(ROUND(((IF(E16="B",$G$9/113,$G$10/113))*G16+IF(E16="B",$K$9-$X$9,$K$10-$X$9))*1,3),"")</f>
        <v/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sheetProtection algorithmName="SHA-512" hashValue="788quxjDQP/s2VOvV3fMEbNYKfM9RlLnqhJOFIld61naI5+d9eV1pzA9JHr+OeE7JP3gOceMsVO6jB58tbun8w==" saltValue="39AIxWHQzZ8e0DFg7HZquA==" spinCount="100000" sheet="1" selectLockedCells="1" objects="1"/>
  <mergeCells count="100">
    <mergeCell ref="B2:Z2"/>
    <mergeCell ref="M5:P5"/>
    <mergeCell ref="G7:J7"/>
    <mergeCell ref="M7:N7"/>
    <mergeCell ref="W10:X10"/>
    <mergeCell ref="B11:Z11"/>
    <mergeCell ref="F56:K56"/>
    <mergeCell ref="S56:X56"/>
    <mergeCell ref="C57:L57"/>
    <mergeCell ref="P57:Y57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N54:N55"/>
    <mergeCell ref="O54:O55"/>
    <mergeCell ref="Y54:Y5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N38:O39"/>
    <mergeCell ref="N40:O41"/>
    <mergeCell ref="N42:O43"/>
    <mergeCell ref="N44:O45"/>
    <mergeCell ref="N20:O21"/>
    <mergeCell ref="N22:O23"/>
    <mergeCell ref="N24:O25"/>
    <mergeCell ref="N26:O27"/>
    <mergeCell ref="N46:O47"/>
    <mergeCell ref="N48:O49"/>
    <mergeCell ref="N14:O15"/>
    <mergeCell ref="N16:O17"/>
    <mergeCell ref="N18:O19"/>
    <mergeCell ref="N28:O29"/>
    <mergeCell ref="N30:O31"/>
    <mergeCell ref="N32:O33"/>
    <mergeCell ref="N34:O35"/>
    <mergeCell ref="N36:O37"/>
    <mergeCell ref="N50:O51"/>
    <mergeCell ref="B58:N60"/>
    <mergeCell ref="P58:Z60"/>
    <mergeCell ref="N52:O53"/>
    <mergeCell ref="N12:R13"/>
    <mergeCell ref="B12:E13"/>
    <mergeCell ref="F12:M13"/>
    <mergeCell ref="S12:Z13"/>
    <mergeCell ref="G54:J55"/>
    <mergeCell ref="T54:W55"/>
  </mergeCells>
  <dataValidations count="1">
    <dataValidation type="list" allowBlank="1" showInputMessage="1" showErrorMessage="1" sqref="T3 E16:E53 R16:R53">
      <formula1>"b,m,f"</formula1>
    </dataValidation>
  </dataValidations>
  <printOptions horizontalCentered="1" verticalCentered="1"/>
  <pageMargins left="0.25" right="0.25" top="0" bottom="0" header="0" footer="0"/>
  <pageSetup paperSize="1" scale="50" orientation="landscape"/>
  <headerFooter/>
  <ignoredErrors>
    <ignoredError sqref="I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52"/>
  <sheetViews>
    <sheetView topLeftCell="A11" workbookViewId="0">
      <selection activeCell="B39" sqref="B39"/>
    </sheetView>
  </sheetViews>
  <sheetFormatPr defaultColWidth="9.14285714285714" defaultRowHeight="12.75"/>
  <cols>
    <col min="1" max="1" width="5.42857142857143" customWidth="1"/>
    <col min="2" max="2" width="17.7142857142857" customWidth="1"/>
    <col min="3" max="3" width="12.4285714285714" customWidth="1"/>
    <col min="4" max="4" width="20.5714285714286" customWidth="1"/>
    <col min="5" max="5" width="12.4285714285714" customWidth="1"/>
    <col min="6" max="6" width="2.85714285714286" customWidth="1"/>
    <col min="7" max="7" width="9.14285714285714" hidden="1" customWidth="1"/>
    <col min="8" max="8" width="19.7142857142857" customWidth="1"/>
    <col min="9" max="9" width="13.7142857142857" customWidth="1"/>
    <col min="10" max="10" width="10.5714285714286" customWidth="1"/>
  </cols>
  <sheetData>
    <row r="1" spans="2:11"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3.25" spans="2:11">
      <c r="B2" s="22"/>
      <c r="C2" s="23" t="s">
        <v>255</v>
      </c>
      <c r="E2" s="22"/>
      <c r="F2" s="22"/>
      <c r="G2" s="22"/>
      <c r="H2" s="22"/>
      <c r="I2" s="22"/>
      <c r="J2" s="22"/>
      <c r="K2" s="22"/>
    </row>
    <row r="3" ht="18" spans="2:11"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8" spans="2:11">
      <c r="B4" s="24" t="s">
        <v>256</v>
      </c>
      <c r="C4" s="25"/>
      <c r="D4" s="26">
        <f>'League Play Report'!M5</f>
        <v>0</v>
      </c>
      <c r="E4" s="27"/>
      <c r="F4" s="27"/>
      <c r="G4" s="27"/>
      <c r="H4" s="27"/>
      <c r="I4" s="27"/>
      <c r="J4" s="27"/>
      <c r="K4" s="22"/>
    </row>
    <row r="5" ht="18" spans="2:11">
      <c r="B5" s="24" t="s">
        <v>257</v>
      </c>
      <c r="C5" s="27"/>
      <c r="D5" s="27">
        <f>'League Play Report'!S8</f>
        <v>0</v>
      </c>
      <c r="E5" s="27"/>
      <c r="F5" s="27"/>
      <c r="G5" s="27"/>
      <c r="H5" s="27"/>
      <c r="I5" s="27"/>
      <c r="J5" s="27"/>
      <c r="K5" s="22"/>
    </row>
    <row r="6" ht="18" spans="2:11">
      <c r="B6" s="27" t="s">
        <v>258</v>
      </c>
      <c r="C6" s="25"/>
      <c r="D6" s="27" t="str">
        <f>'League Play Report'!S5</f>
        <v/>
      </c>
      <c r="E6" s="25"/>
      <c r="F6" s="27"/>
      <c r="G6" s="27"/>
      <c r="H6" s="27"/>
      <c r="I6" s="27"/>
      <c r="J6" s="27"/>
      <c r="K6" s="22"/>
    </row>
    <row r="7" ht="18" spans="2:11">
      <c r="B7" s="27"/>
      <c r="C7" s="27"/>
      <c r="D7" s="27"/>
      <c r="E7" s="27"/>
      <c r="F7" s="27"/>
      <c r="G7" s="27"/>
      <c r="H7" s="27"/>
      <c r="I7" s="27"/>
      <c r="J7" s="27"/>
      <c r="K7" s="22"/>
    </row>
    <row r="8" ht="18" spans="3:11">
      <c r="C8" s="28" t="s">
        <v>259</v>
      </c>
      <c r="D8" s="27" t="str">
        <f>'League Play Report'!S5</f>
        <v/>
      </c>
      <c r="E8" s="29" t="s">
        <v>260</v>
      </c>
      <c r="F8" s="29"/>
      <c r="G8" s="30"/>
      <c r="H8" s="27"/>
      <c r="J8" s="27"/>
      <c r="K8" s="22"/>
    </row>
    <row r="9" ht="18" spans="2:11">
      <c r="B9" s="31"/>
      <c r="C9" s="31"/>
      <c r="D9" s="27" t="s">
        <v>261</v>
      </c>
      <c r="E9" s="24">
        <f>I35</f>
        <v>0</v>
      </c>
      <c r="F9" s="27"/>
      <c r="G9" s="27"/>
      <c r="H9" s="27"/>
      <c r="I9" s="27"/>
      <c r="J9" s="27"/>
      <c r="K9" s="22"/>
    </row>
    <row r="10" ht="18" spans="2:11">
      <c r="B10" s="32"/>
      <c r="D10" s="27" t="s">
        <v>262</v>
      </c>
      <c r="E10" s="33">
        <f>I35*60</f>
        <v>0</v>
      </c>
      <c r="F10" s="27"/>
      <c r="G10" s="25"/>
      <c r="H10" s="25"/>
      <c r="I10" s="27"/>
      <c r="J10" s="27"/>
      <c r="K10" s="22"/>
    </row>
    <row r="11" ht="18" spans="2:11">
      <c r="B11" s="25"/>
      <c r="C11" s="25"/>
      <c r="D11" s="27"/>
      <c r="E11" s="27"/>
      <c r="F11" s="27"/>
      <c r="G11" s="25"/>
      <c r="H11" s="25"/>
      <c r="I11" s="27"/>
      <c r="J11" s="27"/>
      <c r="K11" s="22"/>
    </row>
    <row r="12" ht="18" spans="2:11">
      <c r="B12" s="34"/>
      <c r="C12" s="34"/>
      <c r="E12" s="27" t="s">
        <v>263</v>
      </c>
      <c r="F12" s="27"/>
      <c r="G12" s="25"/>
      <c r="H12" s="34"/>
      <c r="I12" s="34"/>
      <c r="J12" s="27"/>
      <c r="K12" s="22"/>
    </row>
    <row r="13" ht="18" spans="2:11">
      <c r="B13" s="34"/>
      <c r="C13" s="31" t="s">
        <v>264</v>
      </c>
      <c r="D13" s="25"/>
      <c r="F13" s="27"/>
      <c r="G13" s="25"/>
      <c r="H13" s="32" t="s">
        <v>265</v>
      </c>
      <c r="I13" s="34"/>
      <c r="J13" s="27"/>
      <c r="K13" s="22"/>
    </row>
    <row r="14" ht="18.75" spans="2:11">
      <c r="B14" s="34" t="s">
        <v>266</v>
      </c>
      <c r="C14" s="34" t="s">
        <v>199</v>
      </c>
      <c r="D14" s="34" t="s">
        <v>266</v>
      </c>
      <c r="E14" s="34" t="s">
        <v>199</v>
      </c>
      <c r="F14" s="27"/>
      <c r="G14" s="25"/>
      <c r="H14" s="34" t="s">
        <v>266</v>
      </c>
      <c r="I14" s="34" t="s">
        <v>199</v>
      </c>
      <c r="J14" s="27"/>
      <c r="K14" s="22"/>
    </row>
    <row r="15" ht="18.75" spans="1:11">
      <c r="A15" s="35">
        <f>'League Play Report'!C16</f>
        <v>0</v>
      </c>
      <c r="B15" s="36" t="str">
        <f>'League Play Report'!F16</f>
        <v/>
      </c>
      <c r="C15" s="36" t="str">
        <f>IFERROR(VLOOKUP(A15,Rosters!$E$4:$J$92,3),"")</f>
        <v/>
      </c>
      <c r="D15" s="36" t="str">
        <f>'League Play Report'!F36</f>
        <v/>
      </c>
      <c r="E15" s="37" t="str">
        <f>IFERROR(VLOOKUP(F15,Rosters!$E$4:$J$92,3),"")</f>
        <v/>
      </c>
      <c r="F15" s="38">
        <f>'League Play Report'!C36</f>
        <v>0</v>
      </c>
      <c r="G15" s="39">
        <f>'[1]Alternate Play Report'!B9</f>
        <v>0</v>
      </c>
      <c r="H15" s="36" t="str">
        <f>'Alternate Play Report'!E13</f>
        <v/>
      </c>
      <c r="I15" s="36" t="str">
        <f>IFERROR(VLOOKUP(J15,Rosters!$E$4:$J$92,3),"")</f>
        <v/>
      </c>
      <c r="J15" s="35">
        <f>'Alternate Play Report'!B13</f>
        <v>0</v>
      </c>
      <c r="K15" s="22"/>
    </row>
    <row r="16" ht="18.75" spans="1:11">
      <c r="A16" s="35">
        <f>'League Play Report'!C17</f>
        <v>0</v>
      </c>
      <c r="B16" s="36" t="str">
        <f>'League Play Report'!F17</f>
        <v/>
      </c>
      <c r="C16" s="36" t="str">
        <f>IFERROR(VLOOKUP(A16,Rosters!$E$4:$J$92,3),"")</f>
        <v/>
      </c>
      <c r="D16" s="36" t="str">
        <f>'League Play Report'!F37</f>
        <v/>
      </c>
      <c r="E16" s="37" t="str">
        <f>IFERROR(VLOOKUP(F16,Rosters!$E$4:$J$92,3),"")</f>
        <v/>
      </c>
      <c r="F16" s="38">
        <f>'League Play Report'!C37</f>
        <v>0</v>
      </c>
      <c r="G16" s="39">
        <f>'[1]Alternate Play Report'!B10</f>
        <v>0</v>
      </c>
      <c r="H16" s="36" t="str">
        <f>'Alternate Play Report'!E14</f>
        <v/>
      </c>
      <c r="I16" s="36" t="str">
        <f>IFERROR(VLOOKUP(J16,Rosters!$E$4:$J$92,3),"")</f>
        <v/>
      </c>
      <c r="J16" s="35">
        <f>'Alternate Play Report'!B14</f>
        <v>0</v>
      </c>
      <c r="K16" s="22"/>
    </row>
    <row r="17" ht="18.75" spans="1:11">
      <c r="A17" s="35">
        <f>'League Play Report'!C18</f>
        <v>0</v>
      </c>
      <c r="B17" s="36" t="str">
        <f>'League Play Report'!F18</f>
        <v/>
      </c>
      <c r="C17" s="36" t="str">
        <f>IFERROR(VLOOKUP(A17,Rosters!$E$4:$J$92,3),"")</f>
        <v/>
      </c>
      <c r="D17" s="36" t="str">
        <f>'League Play Report'!F38</f>
        <v/>
      </c>
      <c r="E17" s="37" t="str">
        <f>IFERROR(VLOOKUP(F17,Rosters!$E$4:$J$92,3),"")</f>
        <v/>
      </c>
      <c r="F17" s="38">
        <f>'League Play Report'!C38</f>
        <v>0</v>
      </c>
      <c r="G17" s="39">
        <f>'[1]Alternate Play Report'!B11</f>
        <v>0</v>
      </c>
      <c r="H17" s="36" t="str">
        <f>'Alternate Play Report'!E15</f>
        <v/>
      </c>
      <c r="I17" s="36" t="str">
        <f>IFERROR(VLOOKUP(J17,Rosters!$E$4:$J$92,3),"")</f>
        <v/>
      </c>
      <c r="J17" s="35">
        <f>'Alternate Play Report'!B15</f>
        <v>0</v>
      </c>
      <c r="K17" s="22"/>
    </row>
    <row r="18" ht="18.75" spans="1:11">
      <c r="A18" s="35">
        <f>'League Play Report'!C19</f>
        <v>0</v>
      </c>
      <c r="B18" s="36" t="str">
        <f>'League Play Report'!F19</f>
        <v/>
      </c>
      <c r="C18" s="36" t="str">
        <f>IFERROR(VLOOKUP(A18,Rosters!$E$4:$J$92,3),"")</f>
        <v/>
      </c>
      <c r="D18" s="36" t="str">
        <f>'League Play Report'!F39</f>
        <v/>
      </c>
      <c r="E18" s="37" t="str">
        <f>IFERROR(VLOOKUP(F18,Rosters!$E$4:$J$92,3),"")</f>
        <v/>
      </c>
      <c r="F18" s="38">
        <f>'League Play Report'!C39</f>
        <v>0</v>
      </c>
      <c r="G18" s="39">
        <f>'[1]Alternate Play Report'!B12</f>
        <v>0</v>
      </c>
      <c r="H18" s="36" t="str">
        <f>'Alternate Play Report'!E16</f>
        <v/>
      </c>
      <c r="I18" s="36" t="str">
        <f>IFERROR(VLOOKUP(J18,Rosters!$E$4:$J$92,3),"")</f>
        <v/>
      </c>
      <c r="J18" s="35">
        <f>'Alternate Play Report'!B16</f>
        <v>0</v>
      </c>
      <c r="K18" s="22"/>
    </row>
    <row r="19" ht="18.75" spans="1:11">
      <c r="A19" s="35">
        <f>'League Play Report'!C20</f>
        <v>0</v>
      </c>
      <c r="B19" s="36" t="str">
        <f>'League Play Report'!F20</f>
        <v/>
      </c>
      <c r="C19" s="36" t="str">
        <f>IFERROR(VLOOKUP(A19,Rosters!$E$4:$J$92,3),"")</f>
        <v/>
      </c>
      <c r="D19" s="36" t="str">
        <f>'League Play Report'!F40</f>
        <v/>
      </c>
      <c r="E19" s="37" t="str">
        <f>IFERROR(VLOOKUP(F19,Rosters!$E$4:$J$92,3),"")</f>
        <v/>
      </c>
      <c r="F19" s="38">
        <f>'League Play Report'!C40</f>
        <v>0</v>
      </c>
      <c r="G19" s="39">
        <f>'[1]Alternate Play Report'!B13</f>
        <v>0</v>
      </c>
      <c r="H19" s="36" t="str">
        <f>'Alternate Play Report'!E17</f>
        <v/>
      </c>
      <c r="I19" s="36" t="str">
        <f>IFERROR(VLOOKUP(J19,Rosters!$E$4:$J$92,3),"")</f>
        <v/>
      </c>
      <c r="J19" s="35">
        <f>'Alternate Play Report'!B17</f>
        <v>0</v>
      </c>
      <c r="K19" s="22"/>
    </row>
    <row r="20" ht="18.75" spans="1:11">
      <c r="A20" s="35">
        <f>'League Play Report'!C21</f>
        <v>0</v>
      </c>
      <c r="B20" s="36" t="str">
        <f>'League Play Report'!F21</f>
        <v/>
      </c>
      <c r="C20" s="36" t="str">
        <f>IFERROR(VLOOKUP(A20,Rosters!$E$4:$J$92,3),"")</f>
        <v/>
      </c>
      <c r="D20" s="36" t="str">
        <f>'League Play Report'!F41</f>
        <v/>
      </c>
      <c r="E20" s="37" t="str">
        <f>IFERROR(VLOOKUP(F20,Rosters!$E$4:$J$92,3),"")</f>
        <v/>
      </c>
      <c r="F20" s="38">
        <f>'League Play Report'!C41</f>
        <v>0</v>
      </c>
      <c r="G20" s="39">
        <f>'[1]Alternate Play Report'!B14</f>
        <v>0</v>
      </c>
      <c r="H20" s="36" t="str">
        <f>'Alternate Play Report'!E18</f>
        <v/>
      </c>
      <c r="I20" s="36" t="str">
        <f>IFERROR(VLOOKUP(J20,Rosters!$E$4:$J$92,3),"")</f>
        <v/>
      </c>
      <c r="J20" s="35">
        <f>'Alternate Play Report'!B18</f>
        <v>0</v>
      </c>
      <c r="K20" s="22"/>
    </row>
    <row r="21" ht="18.75" spans="1:11">
      <c r="A21" s="35">
        <f>'League Play Report'!C22</f>
        <v>0</v>
      </c>
      <c r="B21" s="36" t="str">
        <f>'League Play Report'!F22</f>
        <v/>
      </c>
      <c r="C21" s="36" t="str">
        <f>IFERROR(VLOOKUP(A21,Rosters!$E$4:$J$92,3),"")</f>
        <v/>
      </c>
      <c r="D21" s="36" t="str">
        <f>'League Play Report'!F42</f>
        <v/>
      </c>
      <c r="E21" s="37" t="str">
        <f>IFERROR(VLOOKUP(F21,Rosters!$E$4:$J$92,3),"")</f>
        <v/>
      </c>
      <c r="F21" s="38">
        <f>'League Play Report'!C42</f>
        <v>0</v>
      </c>
      <c r="G21" s="39">
        <f>'[1]Alternate Play Report'!B15</f>
        <v>0</v>
      </c>
      <c r="H21" s="36" t="str">
        <f>'Alternate Play Report'!E19</f>
        <v/>
      </c>
      <c r="I21" s="36" t="str">
        <f>IFERROR(VLOOKUP(J21,Rosters!$E$4:$J$92,3),"")</f>
        <v/>
      </c>
      <c r="J21" s="35">
        <f>'Alternate Play Report'!B19</f>
        <v>0</v>
      </c>
      <c r="K21" s="22"/>
    </row>
    <row r="22" ht="18.75" spans="1:11">
      <c r="A22" s="35">
        <f>'League Play Report'!C23</f>
        <v>0</v>
      </c>
      <c r="B22" s="36" t="str">
        <f>'League Play Report'!F23</f>
        <v/>
      </c>
      <c r="C22" s="36" t="str">
        <f>IFERROR(VLOOKUP(A22,Rosters!$E$4:$J$92,3),"")</f>
        <v/>
      </c>
      <c r="D22" s="36" t="str">
        <f>'League Play Report'!F43</f>
        <v/>
      </c>
      <c r="E22" s="37" t="str">
        <f>IFERROR(VLOOKUP(F22,Rosters!$E$4:$J$92,3),"")</f>
        <v/>
      </c>
      <c r="F22" s="38">
        <f>'League Play Report'!C43</f>
        <v>0</v>
      </c>
      <c r="G22" s="39">
        <f>'[1]Alternate Play Report'!B16</f>
        <v>0</v>
      </c>
      <c r="H22" s="36" t="str">
        <f>'Alternate Play Report'!E20</f>
        <v/>
      </c>
      <c r="I22" s="36" t="str">
        <f>IFERROR(VLOOKUP(J22,Rosters!$E$4:$J$92,3),"")</f>
        <v/>
      </c>
      <c r="J22" s="35">
        <f>'Alternate Play Report'!B20</f>
        <v>0</v>
      </c>
      <c r="K22" s="22"/>
    </row>
    <row r="23" ht="18.75" spans="1:15">
      <c r="A23" s="35">
        <f>'League Play Report'!C24</f>
        <v>0</v>
      </c>
      <c r="B23" s="36" t="str">
        <f>'League Play Report'!F24</f>
        <v/>
      </c>
      <c r="C23" s="36" t="str">
        <f>IFERROR(VLOOKUP(A23,Rosters!$E$4:$J$92,3),"")</f>
        <v/>
      </c>
      <c r="D23" s="36" t="str">
        <f>'League Play Report'!F44</f>
        <v/>
      </c>
      <c r="E23" s="37" t="str">
        <f>IFERROR(VLOOKUP(F23,Rosters!$E$4:$J$92,3),"")</f>
        <v/>
      </c>
      <c r="F23" s="38">
        <f>'League Play Report'!C44</f>
        <v>0</v>
      </c>
      <c r="G23" s="39">
        <f>'[1]Alternate Play Report'!B17</f>
        <v>0</v>
      </c>
      <c r="H23" s="36" t="str">
        <f>'Alternate Play Report'!E21</f>
        <v/>
      </c>
      <c r="I23" s="36" t="str">
        <f>IFERROR(VLOOKUP(J23,Rosters!$E$4:$J$92,3),"")</f>
        <v/>
      </c>
      <c r="J23" s="35">
        <f>'Alternate Play Report'!B21</f>
        <v>0</v>
      </c>
      <c r="K23" s="22"/>
      <c r="O23" t="s">
        <v>267</v>
      </c>
    </row>
    <row r="24" ht="18.75" spans="1:11">
      <c r="A24" s="35">
        <f>'League Play Report'!C25</f>
        <v>0</v>
      </c>
      <c r="B24" s="36" t="str">
        <f>'League Play Report'!F25</f>
        <v/>
      </c>
      <c r="C24" s="36" t="str">
        <f>IFERROR(VLOOKUP(A24,Rosters!$E$4:$J$92,3),"")</f>
        <v/>
      </c>
      <c r="D24" s="36" t="str">
        <f>'League Play Report'!F45</f>
        <v/>
      </c>
      <c r="E24" s="37" t="str">
        <f>IFERROR(VLOOKUP(F24,Rosters!$E$4:$J$92,3),"")</f>
        <v/>
      </c>
      <c r="F24" s="38">
        <f>'League Play Report'!C45</f>
        <v>0</v>
      </c>
      <c r="G24" s="39">
        <f>'[1]Alternate Play Report'!B18</f>
        <v>0</v>
      </c>
      <c r="H24" s="36" t="str">
        <f>'Alternate Play Report'!E22</f>
        <v/>
      </c>
      <c r="I24" s="36" t="str">
        <f>IFERROR(VLOOKUP(J24,Rosters!$E$4:$J$92,3),"")</f>
        <v/>
      </c>
      <c r="J24" s="35">
        <f>'Alternate Play Report'!B22</f>
        <v>0</v>
      </c>
      <c r="K24" s="22"/>
    </row>
    <row r="25" ht="18.75" spans="1:11">
      <c r="A25" s="35">
        <f>'League Play Report'!C26</f>
        <v>0</v>
      </c>
      <c r="B25" s="36" t="str">
        <f>'League Play Report'!F26</f>
        <v/>
      </c>
      <c r="C25" s="36" t="str">
        <f>IFERROR(VLOOKUP(A25,Rosters!$E$4:$J$92,3),"")</f>
        <v/>
      </c>
      <c r="D25" s="36" t="str">
        <f>'League Play Report'!F46</f>
        <v/>
      </c>
      <c r="E25" s="37" t="str">
        <f>IFERROR(VLOOKUP(F25,Rosters!$E$4:$J$92,3),"")</f>
        <v/>
      </c>
      <c r="F25" s="38">
        <f>'League Play Report'!C46</f>
        <v>0</v>
      </c>
      <c r="G25" s="39">
        <f>'[1]Alternate Play Report'!B19</f>
        <v>0</v>
      </c>
      <c r="H25" s="36" t="str">
        <f>'Alternate Play Report'!E23</f>
        <v/>
      </c>
      <c r="I25" s="36" t="str">
        <f>IFERROR(VLOOKUP(J25,Rosters!$E$4:$J$92,3),"")</f>
        <v/>
      </c>
      <c r="J25" s="35">
        <f>'Alternate Play Report'!B23</f>
        <v>0</v>
      </c>
      <c r="K25" s="22"/>
    </row>
    <row r="26" ht="18.75" spans="1:11">
      <c r="A26" s="35">
        <f>'League Play Report'!C27</f>
        <v>0</v>
      </c>
      <c r="B26" s="36" t="str">
        <f>'League Play Report'!F27</f>
        <v/>
      </c>
      <c r="C26" s="36" t="str">
        <f>IFERROR(VLOOKUP(A26,Rosters!$E$4:$J$92,3),"")</f>
        <v/>
      </c>
      <c r="D26" s="36" t="str">
        <f>'League Play Report'!F47</f>
        <v/>
      </c>
      <c r="E26" s="37" t="str">
        <f>IFERROR(VLOOKUP(F26,Rosters!$E$4:$J$92,3),"")</f>
        <v/>
      </c>
      <c r="F26" s="38">
        <f>'League Play Report'!C47</f>
        <v>0</v>
      </c>
      <c r="G26" s="39">
        <f>'[1]Alternate Play Report'!B20</f>
        <v>0</v>
      </c>
      <c r="H26" s="36" t="str">
        <f>'Alternate Play Report'!E24</f>
        <v/>
      </c>
      <c r="I26" s="36" t="str">
        <f>IFERROR(VLOOKUP(J26,Rosters!$E$4:$J$92,3),"")</f>
        <v/>
      </c>
      <c r="J26" s="35">
        <f>'Alternate Play Report'!B24</f>
        <v>0</v>
      </c>
      <c r="K26" s="22"/>
    </row>
    <row r="27" ht="18.75" spans="1:11">
      <c r="A27" s="35">
        <f>'League Play Report'!C28</f>
        <v>0</v>
      </c>
      <c r="B27" s="36" t="str">
        <f>'League Play Report'!F28</f>
        <v/>
      </c>
      <c r="C27" s="36" t="str">
        <f>IFERROR(VLOOKUP(A27,Rosters!$E$4:$J$92,3),"")</f>
        <v/>
      </c>
      <c r="D27" s="36" t="str">
        <f>'League Play Report'!F48</f>
        <v/>
      </c>
      <c r="E27" s="37" t="str">
        <f>IFERROR(VLOOKUP(F27,Rosters!$E$4:$J$92,3),"")</f>
        <v/>
      </c>
      <c r="F27" s="38">
        <f>'League Play Report'!C48</f>
        <v>0</v>
      </c>
      <c r="G27" s="39">
        <f>'[1]Alternate Play Report'!B36</f>
        <v>0</v>
      </c>
      <c r="H27" s="36" t="str">
        <f>'Alternate Play Report'!E25</f>
        <v/>
      </c>
      <c r="I27" s="36" t="str">
        <f>IFERROR(VLOOKUP(J27,Rosters!$E$4:$J$92,3),"")</f>
        <v/>
      </c>
      <c r="J27" s="35">
        <f>'Alternate Play Report'!B25</f>
        <v>0</v>
      </c>
      <c r="K27" s="22"/>
    </row>
    <row r="28" ht="18.75" spans="1:11">
      <c r="A28" s="35">
        <f>'League Play Report'!C29</f>
        <v>0</v>
      </c>
      <c r="B28" s="36" t="str">
        <f>'League Play Report'!F29</f>
        <v/>
      </c>
      <c r="C28" s="36" t="str">
        <f>IFERROR(VLOOKUP(A28,Rosters!$E$4:$J$92,3),"")</f>
        <v/>
      </c>
      <c r="D28" s="36" t="str">
        <f>'League Play Report'!F49</f>
        <v/>
      </c>
      <c r="E28" s="37" t="str">
        <f>IFERROR(VLOOKUP(F28,Rosters!$E$4:$J$92,3),"")</f>
        <v/>
      </c>
      <c r="F28" s="38">
        <f>'League Play Report'!C49</f>
        <v>0</v>
      </c>
      <c r="G28" s="39">
        <f>'[1]Alternate Play Report'!B37</f>
        <v>0</v>
      </c>
      <c r="H28" s="36" t="str">
        <f>'Alternate Play Report'!E26</f>
        <v/>
      </c>
      <c r="I28" s="36" t="str">
        <f>IFERROR(VLOOKUP(J28,Rosters!$E$4:$J$92,3),"")</f>
        <v/>
      </c>
      <c r="J28" s="35">
        <f>'Alternate Play Report'!B26</f>
        <v>0</v>
      </c>
      <c r="K28" s="22"/>
    </row>
    <row r="29" ht="18.75" spans="1:11">
      <c r="A29" s="35">
        <f>'League Play Report'!C30</f>
        <v>0</v>
      </c>
      <c r="B29" s="36" t="str">
        <f>'League Play Report'!F30</f>
        <v/>
      </c>
      <c r="C29" s="36" t="str">
        <f>IFERROR(VLOOKUP(A29,Rosters!$E$4:$J$92,3),"")</f>
        <v/>
      </c>
      <c r="D29" s="36" t="str">
        <f>'League Play Report'!F50</f>
        <v/>
      </c>
      <c r="E29" s="37" t="str">
        <f>IFERROR(VLOOKUP(F29,Rosters!$E$4:$J$92,3),"")</f>
        <v/>
      </c>
      <c r="F29" s="38">
        <f>'League Play Report'!C50</f>
        <v>0</v>
      </c>
      <c r="G29" s="39">
        <f>'[1]Alternate Play Report'!B38</f>
        <v>0</v>
      </c>
      <c r="H29" s="36" t="str">
        <f>'Alternate Play Report'!E27</f>
        <v/>
      </c>
      <c r="I29" s="36" t="str">
        <f>IFERROR(VLOOKUP(J29,Rosters!$E$4:$J$92,3),"")</f>
        <v/>
      </c>
      <c r="J29" s="35">
        <f>'Alternate Play Report'!B27</f>
        <v>0</v>
      </c>
      <c r="K29" s="22"/>
    </row>
    <row r="30" ht="18.75" spans="1:11">
      <c r="A30" s="35">
        <f>'League Play Report'!C31</f>
        <v>0</v>
      </c>
      <c r="B30" s="40" t="str">
        <f>'League Play Report'!F31</f>
        <v/>
      </c>
      <c r="C30" s="40" t="str">
        <f>IFERROR(VLOOKUP(A30,Rosters!$E$4:$J$92,3),"")</f>
        <v/>
      </c>
      <c r="D30" s="36" t="str">
        <f>'League Play Report'!F51</f>
        <v/>
      </c>
      <c r="E30" s="37" t="str">
        <f>IFERROR(VLOOKUP(F30,Rosters!$E$4:$J$92,3),"")</f>
        <v/>
      </c>
      <c r="F30" s="38">
        <f>'League Play Report'!C51</f>
        <v>0</v>
      </c>
      <c r="G30" s="41">
        <f>'[1]Alternate Play Report'!B39</f>
        <v>0</v>
      </c>
      <c r="H30" s="36" t="str">
        <f>'Alternate Play Report'!E28</f>
        <v/>
      </c>
      <c r="I30" s="36" t="str">
        <f>IFERROR(VLOOKUP(J30,Rosters!$E$4:$J$92,3),"")</f>
        <v/>
      </c>
      <c r="J30" s="35">
        <f>'Alternate Play Report'!B28</f>
        <v>0</v>
      </c>
      <c r="K30" s="22"/>
    </row>
    <row r="31" ht="18.75" spans="1:11">
      <c r="A31" s="35">
        <f>'League Play Report'!C32</f>
        <v>0</v>
      </c>
      <c r="B31" s="40" t="str">
        <f>'League Play Report'!F32</f>
        <v/>
      </c>
      <c r="C31" s="40" t="str">
        <f>IFERROR(VLOOKUP(A31,Rosters!$E$4:$J$92,3),"")</f>
        <v/>
      </c>
      <c r="D31" s="36" t="str">
        <f>'League Play Report'!F52</f>
        <v/>
      </c>
      <c r="E31" s="37" t="str">
        <f>IFERROR(VLOOKUP(F31,Rosters!$E$4:$J$92,3),"")</f>
        <v/>
      </c>
      <c r="F31" s="38">
        <f>'League Play Report'!C52</f>
        <v>0</v>
      </c>
      <c r="G31" s="42"/>
      <c r="H31" s="36" t="str">
        <f>'Alternate Play Report'!E29</f>
        <v/>
      </c>
      <c r="I31" s="36" t="str">
        <f>IFERROR(VLOOKUP(J31,Rosters!$E$4:$J$92,3),"")</f>
        <v/>
      </c>
      <c r="J31" s="35">
        <f>'Alternate Play Report'!B29</f>
        <v>0</v>
      </c>
      <c r="K31" s="22"/>
    </row>
    <row r="32" ht="18.75" spans="1:11">
      <c r="A32" s="35">
        <f>'League Play Report'!C33</f>
        <v>0</v>
      </c>
      <c r="B32" s="40" t="str">
        <f>'League Play Report'!F33</f>
        <v/>
      </c>
      <c r="C32" s="40" t="str">
        <f>IFERROR(VLOOKUP(A32,Rosters!$E$4:$J$92,3),"")</f>
        <v/>
      </c>
      <c r="D32" s="40" t="str">
        <f>'League Play Report'!F53</f>
        <v/>
      </c>
      <c r="E32" s="37" t="str">
        <f>IFERROR(VLOOKUP(F32,Rosters!$E$4:$J$92,3),"")</f>
        <v/>
      </c>
      <c r="F32" s="38">
        <f>'League Play Report'!C53</f>
        <v>0</v>
      </c>
      <c r="G32" s="43"/>
      <c r="H32" s="36" t="str">
        <f>'Alternate Play Report'!E30</f>
        <v/>
      </c>
      <c r="I32" s="36" t="str">
        <f>IFERROR(VLOOKUP(J32,Rosters!$E$4:$J$92,3),"")</f>
        <v/>
      </c>
      <c r="J32" s="35">
        <f>'Alternate Play Report'!B30</f>
        <v>0</v>
      </c>
      <c r="K32" s="22"/>
    </row>
    <row r="33" ht="18.75" spans="1:11">
      <c r="A33" s="35">
        <f>'League Play Report'!C34</f>
        <v>0</v>
      </c>
      <c r="B33" s="40" t="str">
        <f>'League Play Report'!F34</f>
        <v/>
      </c>
      <c r="C33" s="44" t="str">
        <f>IFERROR(VLOOKUP(A33,Rosters!$E$4:$J$92,3),"")</f>
        <v/>
      </c>
      <c r="D33" s="45"/>
      <c r="E33" s="37" t="str">
        <f>IFERROR(VLOOKUP(F33,Rosters!$E$4:$J$92,3),"")</f>
        <v/>
      </c>
      <c r="F33" s="38">
        <f>'League Play Report'!C54</f>
        <v>0</v>
      </c>
      <c r="G33" s="43"/>
      <c r="H33" s="36" t="str">
        <f>'Alternate Play Report'!E31</f>
        <v/>
      </c>
      <c r="I33" s="36" t="str">
        <f>IFERROR(VLOOKUP(J33,Rosters!$E$4:$J$92,3),"")</f>
        <v/>
      </c>
      <c r="J33" s="35">
        <f>'Alternate Play Report'!B31</f>
        <v>0</v>
      </c>
      <c r="K33" s="22"/>
    </row>
    <row r="34" ht="18.75" spans="1:11">
      <c r="A34" s="35">
        <f>'League Play Report'!C35</f>
        <v>0</v>
      </c>
      <c r="B34" s="36" t="str">
        <f>'League Play Report'!F35</f>
        <v/>
      </c>
      <c r="C34" s="46" t="str">
        <f>IFERROR(VLOOKUP(A34,Rosters!$E$4:$J$92,3),"")</f>
        <v/>
      </c>
      <c r="D34" s="45"/>
      <c r="E34" s="37" t="str">
        <f>IFERROR(VLOOKUP(F34,Rosters!$E$4:$J$92,3),"")</f>
        <v/>
      </c>
      <c r="F34" s="38">
        <f>'League Play Report'!C55</f>
        <v>0</v>
      </c>
      <c r="G34" s="47"/>
      <c r="H34" s="36" t="str">
        <f>'Alternate Play Report'!E32</f>
        <v/>
      </c>
      <c r="I34" s="36" t="str">
        <f>IFERROR(VLOOKUP(J34,Rosters!$E$4:$J$92,3),"")</f>
        <v/>
      </c>
      <c r="J34" s="35">
        <f>'Alternate Play Report'!B32</f>
        <v>0</v>
      </c>
      <c r="K34" s="22"/>
    </row>
    <row r="35" ht="18" spans="1:11">
      <c r="A35" s="35"/>
      <c r="B35" s="48">
        <f>SUMPRODUCT(--(B15:B34&lt;&gt;""))</f>
        <v>0</v>
      </c>
      <c r="C35" s="48"/>
      <c r="D35" s="48">
        <f>SUMPRODUCT(--(D15:D32&lt;&gt;""))</f>
        <v>0</v>
      </c>
      <c r="E35" s="48"/>
      <c r="F35" s="48"/>
      <c r="G35" s="48"/>
      <c r="H35" s="48">
        <f>SUMPRODUCT(--(H15:H34&lt;&gt;""))</f>
        <v>0</v>
      </c>
      <c r="I35" s="56">
        <f>SUM(B35:H35)</f>
        <v>0</v>
      </c>
      <c r="J35" s="22"/>
      <c r="K35" s="22"/>
    </row>
    <row r="36" ht="18" spans="1:11">
      <c r="A36" s="35"/>
      <c r="B36" s="32" t="s">
        <v>268</v>
      </c>
      <c r="C36" s="49"/>
      <c r="D36" s="50"/>
      <c r="E36" s="49"/>
      <c r="F36" s="51"/>
      <c r="G36" s="49"/>
      <c r="H36" s="49"/>
      <c r="I36" s="49"/>
      <c r="J36" s="22"/>
      <c r="K36" s="22"/>
    </row>
    <row r="37" ht="18" spans="1:11">
      <c r="A37" s="35"/>
      <c r="B37" s="50"/>
      <c r="C37" s="49"/>
      <c r="D37" s="50"/>
      <c r="E37" s="49"/>
      <c r="F37" s="51"/>
      <c r="G37" s="49"/>
      <c r="H37" s="49"/>
      <c r="I37" s="49"/>
      <c r="J37" s="22"/>
      <c r="K37" s="22"/>
    </row>
    <row r="38" ht="18" spans="1:11">
      <c r="A38" s="35"/>
      <c r="B38" s="32" t="s">
        <v>269</v>
      </c>
      <c r="C38" s="49"/>
      <c r="D38" s="50"/>
      <c r="E38" s="49"/>
      <c r="F38" s="51"/>
      <c r="G38" s="49"/>
      <c r="H38" s="49"/>
      <c r="I38" s="49"/>
      <c r="J38" s="22"/>
      <c r="K38" s="22"/>
    </row>
    <row r="39" ht="18" spans="1:11">
      <c r="A39" s="35"/>
      <c r="B39" s="52"/>
      <c r="C39" s="53"/>
      <c r="D39" s="53"/>
      <c r="E39" s="53"/>
      <c r="F39" s="54"/>
      <c r="G39" s="53"/>
      <c r="H39" s="53"/>
      <c r="I39" s="53"/>
      <c r="J39" s="22"/>
      <c r="K39" s="22"/>
    </row>
    <row r="40" ht="18" spans="1:11">
      <c r="A40" s="35"/>
      <c r="E40" s="53"/>
      <c r="F40" s="55">
        <f>'[1]League Play Report'!B58</f>
        <v>0</v>
      </c>
      <c r="G40" s="22"/>
      <c r="H40" s="22"/>
      <c r="I40" s="22"/>
      <c r="J40" s="22"/>
      <c r="K40" s="22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  <row r="45" spans="1:1">
      <c r="A45" s="35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</sheetData>
  <sheetProtection algorithmName="SHA-512" hashValue="sxsa5KgX7YZlWEndWqGhcMsw8Z52qlDX7DXZVhvYEBSQoCBXjPdQ9+2ktXyYyGxX8Q8LROBjAtkm8uP/QkBgmQ==" saltValue="LTxwM1m2WsuHfO9Ez7zC3Q==" spinCount="100000" sheet="1" selectLockedCells="1" objects="1"/>
  <pageMargins left="0.25" right="0.25" top="0.75" bottom="0.75" header="0.298611111111111" footer="0.298611111111111"/>
  <pageSetup paperSize="2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H13" sqref="H13"/>
    </sheetView>
  </sheetViews>
  <sheetFormatPr defaultColWidth="14.4285714285714" defaultRowHeight="15" customHeight="1" outlineLevelCol="4"/>
  <cols>
    <col min="1" max="26" width="10.7142857142857" customWidth="1"/>
  </cols>
  <sheetData>
    <row r="1" ht="12.75" customHeight="1" spans="1:5">
      <c r="A1" t="s">
        <v>270</v>
      </c>
      <c r="B1" t="s">
        <v>54</v>
      </c>
      <c r="C1" t="s">
        <v>56</v>
      </c>
      <c r="D1" t="s">
        <v>55</v>
      </c>
      <c r="E1" t="s">
        <v>53</v>
      </c>
    </row>
    <row r="2" ht="12.75" customHeight="1" spans="1:5">
      <c r="A2" s="15" t="str">
        <f>'League Play Report'!S16</f>
        <v/>
      </c>
      <c r="B2" s="15">
        <f>'League Play Report'!X16</f>
        <v>0</v>
      </c>
      <c r="C2" s="15" t="str">
        <f>'League Play Report'!$G$9</f>
        <v/>
      </c>
      <c r="D2" s="15" t="str">
        <f>'League Play Report'!$K$9</f>
        <v/>
      </c>
      <c r="E2" s="16" t="e">
        <f>'League Play Report'!#REF!</f>
        <v>#REF!</v>
      </c>
    </row>
    <row r="3" ht="12.75" customHeight="1" spans="1:5">
      <c r="A3" s="15" t="str">
        <f>'League Play Report'!S17</f>
        <v/>
      </c>
      <c r="B3" s="15">
        <f>'League Play Report'!X17</f>
        <v>0</v>
      </c>
      <c r="C3" s="15" t="str">
        <f>'League Play Report'!$G$9</f>
        <v/>
      </c>
      <c r="D3" s="15" t="str">
        <f>'League Play Report'!$K$9</f>
        <v/>
      </c>
      <c r="E3" s="16" t="e">
        <f>'League Play Report'!#REF!</f>
        <v>#REF!</v>
      </c>
    </row>
    <row r="4" ht="12.75" customHeight="1" spans="1:5">
      <c r="A4" s="15" t="str">
        <f>'League Play Report'!S18</f>
        <v/>
      </c>
      <c r="B4" s="15">
        <f>'League Play Report'!X18</f>
        <v>0</v>
      </c>
      <c r="C4" s="15" t="str">
        <f>'League Play Report'!$G$9</f>
        <v/>
      </c>
      <c r="D4" s="15" t="str">
        <f>'League Play Report'!$K$9</f>
        <v/>
      </c>
      <c r="E4" s="16" t="e">
        <f>'League Play Report'!#REF!</f>
        <v>#REF!</v>
      </c>
    </row>
    <row r="5" ht="12.75" customHeight="1" spans="1:5">
      <c r="A5" s="15" t="str">
        <f>'League Play Report'!S19</f>
        <v/>
      </c>
      <c r="B5" s="15">
        <f>'League Play Report'!X19</f>
        <v>0</v>
      </c>
      <c r="C5" s="15" t="str">
        <f>'League Play Report'!$G$9</f>
        <v/>
      </c>
      <c r="D5" s="15" t="str">
        <f>'League Play Report'!$K$9</f>
        <v/>
      </c>
      <c r="E5" s="16" t="e">
        <f>'League Play Report'!#REF!</f>
        <v>#REF!</v>
      </c>
    </row>
    <row r="6" ht="12.75" customHeight="1" spans="1:5">
      <c r="A6" s="15" t="str">
        <f>'League Play Report'!S20</f>
        <v/>
      </c>
      <c r="B6" s="15">
        <f>'League Play Report'!X20</f>
        <v>0</v>
      </c>
      <c r="C6" s="15" t="str">
        <f>'League Play Report'!$G$9</f>
        <v/>
      </c>
      <c r="D6" s="15" t="str">
        <f>'League Play Report'!$K$9</f>
        <v/>
      </c>
      <c r="E6" s="16" t="e">
        <f>'League Play Report'!#REF!</f>
        <v>#REF!</v>
      </c>
    </row>
    <row r="7" ht="12.75" customHeight="1" spans="1:5">
      <c r="A7" s="15" t="str">
        <f>'League Play Report'!S21</f>
        <v/>
      </c>
      <c r="B7" s="15">
        <f>'League Play Report'!X21</f>
        <v>0</v>
      </c>
      <c r="C7" s="15" t="str">
        <f>'League Play Report'!$G$9</f>
        <v/>
      </c>
      <c r="D7" s="15" t="str">
        <f>'League Play Report'!$K$9</f>
        <v/>
      </c>
      <c r="E7" s="16" t="e">
        <f>'League Play Report'!#REF!</f>
        <v>#REF!</v>
      </c>
    </row>
    <row r="8" ht="12.75" customHeight="1" spans="1:5">
      <c r="A8" s="15" t="str">
        <f>'League Play Report'!S22</f>
        <v/>
      </c>
      <c r="B8" s="15">
        <f>'League Play Report'!X22</f>
        <v>0</v>
      </c>
      <c r="C8" s="15" t="str">
        <f>'League Play Report'!$G$9</f>
        <v/>
      </c>
      <c r="D8" s="15" t="str">
        <f>'League Play Report'!$K$9</f>
        <v/>
      </c>
      <c r="E8" s="16" t="e">
        <f>'League Play Report'!#REF!</f>
        <v>#REF!</v>
      </c>
    </row>
    <row r="9" ht="12.75" customHeight="1" spans="1:5">
      <c r="A9" s="15" t="str">
        <f>'League Play Report'!S23</f>
        <v/>
      </c>
      <c r="B9" s="15">
        <f>'League Play Report'!X23</f>
        <v>0</v>
      </c>
      <c r="C9" s="15" t="str">
        <f>'League Play Report'!$G$9</f>
        <v/>
      </c>
      <c r="D9" s="15" t="str">
        <f>'League Play Report'!$K$9</f>
        <v/>
      </c>
      <c r="E9" s="16" t="e">
        <f>'League Play Report'!#REF!</f>
        <v>#REF!</v>
      </c>
    </row>
    <row r="10" ht="12.75" customHeight="1" spans="1:5">
      <c r="A10" s="15" t="str">
        <f>'League Play Report'!S24</f>
        <v/>
      </c>
      <c r="B10" s="15">
        <f>'League Play Report'!X24</f>
        <v>0</v>
      </c>
      <c r="C10" s="15" t="str">
        <f>'League Play Report'!$G$9</f>
        <v/>
      </c>
      <c r="D10" s="15" t="str">
        <f>'League Play Report'!$K$9</f>
        <v/>
      </c>
      <c r="E10" s="16" t="e">
        <f>'League Play Report'!#REF!</f>
        <v>#REF!</v>
      </c>
    </row>
    <row r="11" ht="12.75" customHeight="1" spans="1:5">
      <c r="A11" s="15" t="str">
        <f>'League Play Report'!S25</f>
        <v/>
      </c>
      <c r="B11" s="15">
        <f>'League Play Report'!X25</f>
        <v>0</v>
      </c>
      <c r="C11" s="15" t="str">
        <f>'League Play Report'!$G$9</f>
        <v/>
      </c>
      <c r="D11" s="15" t="str">
        <f>'League Play Report'!$K$9</f>
        <v/>
      </c>
      <c r="E11" s="16" t="e">
        <f>'League Play Report'!#REF!</f>
        <v>#REF!</v>
      </c>
    </row>
    <row r="12" ht="12.75" customHeight="1" spans="1:5">
      <c r="A12" s="15" t="str">
        <f>'League Play Report'!S26</f>
        <v/>
      </c>
      <c r="B12" s="15">
        <f>'League Play Report'!X26</f>
        <v>0</v>
      </c>
      <c r="C12" s="15" t="str">
        <f>'League Play Report'!$G$9</f>
        <v/>
      </c>
      <c r="D12" s="15" t="str">
        <f>'League Play Report'!$K$9</f>
        <v/>
      </c>
      <c r="E12" s="16" t="e">
        <f>'League Play Report'!#REF!</f>
        <v>#REF!</v>
      </c>
    </row>
    <row r="13" ht="12.75" customHeight="1" spans="1:5">
      <c r="A13" s="15" t="str">
        <f>'League Play Report'!S27</f>
        <v/>
      </c>
      <c r="B13" s="15">
        <f>'League Play Report'!X27</f>
        <v>0</v>
      </c>
      <c r="C13" s="15" t="str">
        <f>'League Play Report'!$G$9</f>
        <v/>
      </c>
      <c r="D13" s="15" t="str">
        <f>'League Play Report'!$K$9</f>
        <v/>
      </c>
      <c r="E13" s="16" t="e">
        <f>'League Play Report'!#REF!</f>
        <v>#REF!</v>
      </c>
    </row>
    <row r="14" ht="12.75" customHeight="1" spans="1:5">
      <c r="A14" s="15" t="str">
        <f>'League Play Report'!S28</f>
        <v/>
      </c>
      <c r="B14" s="15">
        <f>'League Play Report'!X28</f>
        <v>0</v>
      </c>
      <c r="C14" s="15" t="str">
        <f>'League Play Report'!$G$9</f>
        <v/>
      </c>
      <c r="D14" s="15" t="str">
        <f>'League Play Report'!$K$9</f>
        <v/>
      </c>
      <c r="E14" s="16" t="e">
        <f>'League Play Report'!#REF!</f>
        <v>#REF!</v>
      </c>
    </row>
    <row r="15" ht="12.75" customHeight="1" spans="1:5">
      <c r="A15" s="15" t="str">
        <f>'League Play Report'!S29</f>
        <v/>
      </c>
      <c r="B15" s="15">
        <f>'League Play Report'!X29</f>
        <v>0</v>
      </c>
      <c r="C15" s="15" t="str">
        <f>'League Play Report'!$G$9</f>
        <v/>
      </c>
      <c r="D15" s="15" t="str">
        <f>'League Play Report'!$K$9</f>
        <v/>
      </c>
      <c r="E15" s="16" t="e">
        <f>'League Play Report'!#REF!</f>
        <v>#REF!</v>
      </c>
    </row>
    <row r="16" ht="12.75" customHeight="1" spans="1:5">
      <c r="A16" s="15" t="str">
        <f>'League Play Report'!S30</f>
        <v/>
      </c>
      <c r="B16" s="15">
        <f>'League Play Report'!X30</f>
        <v>0</v>
      </c>
      <c r="C16" s="15" t="str">
        <f>'League Play Report'!$G$9</f>
        <v/>
      </c>
      <c r="D16" s="15" t="str">
        <f>'League Play Report'!$K$9</f>
        <v/>
      </c>
      <c r="E16" s="16" t="e">
        <f>'League Play Report'!#REF!</f>
        <v>#REF!</v>
      </c>
    </row>
    <row r="17" ht="12.75" customHeight="1" spans="1:5">
      <c r="A17" s="15" t="str">
        <f>'League Play Report'!S31</f>
        <v/>
      </c>
      <c r="B17" s="15">
        <f>'League Play Report'!X31</f>
        <v>0</v>
      </c>
      <c r="C17" s="15" t="str">
        <f>'League Play Report'!$G$9</f>
        <v/>
      </c>
      <c r="D17" s="15" t="str">
        <f>'League Play Report'!$K$9</f>
        <v/>
      </c>
      <c r="E17" s="16" t="e">
        <f>'League Play Report'!#REF!</f>
        <v>#REF!</v>
      </c>
    </row>
    <row r="18" ht="12.75" customHeight="1" spans="1:5">
      <c r="A18" s="15" t="str">
        <f>'League Play Report'!S32</f>
        <v/>
      </c>
      <c r="B18" s="15">
        <f>'League Play Report'!X32</f>
        <v>0</v>
      </c>
      <c r="C18" s="15" t="str">
        <f>'League Play Report'!$G$9</f>
        <v/>
      </c>
      <c r="D18" s="15" t="str">
        <f>'League Play Report'!$K$9</f>
        <v/>
      </c>
      <c r="E18" s="16" t="e">
        <f>'League Play Report'!#REF!</f>
        <v>#REF!</v>
      </c>
    </row>
    <row r="19" ht="12.75" customHeight="1" spans="1:5">
      <c r="A19" s="15" t="str">
        <f>'League Play Report'!S33</f>
        <v/>
      </c>
      <c r="B19" s="15">
        <f>'League Play Report'!X33</f>
        <v>0</v>
      </c>
      <c r="C19" s="15" t="str">
        <f>'League Play Report'!$G$9</f>
        <v/>
      </c>
      <c r="D19" s="15" t="str">
        <f>'League Play Report'!$K$9</f>
        <v/>
      </c>
      <c r="E19" s="16" t="e">
        <f>'League Play Report'!#REF!</f>
        <v>#REF!</v>
      </c>
    </row>
    <row r="20" ht="12.75" customHeight="1" spans="1:5">
      <c r="A20" s="15" t="str">
        <f>'League Play Report'!S34</f>
        <v/>
      </c>
      <c r="B20" s="15">
        <f>'League Play Report'!X34</f>
        <v>0</v>
      </c>
      <c r="C20" s="15" t="str">
        <f>'League Play Report'!$G$9</f>
        <v/>
      </c>
      <c r="D20" s="15" t="str">
        <f>'League Play Report'!$K$9</f>
        <v/>
      </c>
      <c r="E20" s="16" t="e">
        <f>'League Play Report'!#REF!</f>
        <v>#REF!</v>
      </c>
    </row>
    <row r="21" ht="12.75" customHeight="1" spans="1:5">
      <c r="A21" s="15" t="str">
        <f>'League Play Report'!S35</f>
        <v/>
      </c>
      <c r="B21" s="15">
        <f>'League Play Report'!X35</f>
        <v>0</v>
      </c>
      <c r="C21" s="15" t="str">
        <f>'League Play Report'!$G$9</f>
        <v/>
      </c>
      <c r="D21" s="15" t="str">
        <f>'League Play Report'!$K$9</f>
        <v/>
      </c>
      <c r="E21" s="16" t="e">
        <f>'League Play Report'!#REF!</f>
        <v>#REF!</v>
      </c>
    </row>
    <row r="22" ht="12.75" customHeight="1" spans="1:5">
      <c r="A22" s="15" t="e">
        <f>'League Play Report'!#REF!</f>
        <v>#REF!</v>
      </c>
      <c r="B22" s="15" t="e">
        <f>'League Play Report'!#REF!</f>
        <v>#REF!</v>
      </c>
      <c r="C22" s="15" t="str">
        <f>'League Play Report'!$G$9</f>
        <v/>
      </c>
      <c r="D22" s="15" t="str">
        <f>'League Play Report'!$K$9</f>
        <v/>
      </c>
      <c r="E22" s="16" t="e">
        <f>'League Play Report'!#REF!</f>
        <v>#REF!</v>
      </c>
    </row>
    <row r="23" ht="12.75" customHeight="1" spans="1:5">
      <c r="A23" s="15" t="e">
        <f>'League Play Report'!#REF!</f>
        <v>#REF!</v>
      </c>
      <c r="B23" s="15" t="e">
        <f>'League Play Report'!#REF!</f>
        <v>#REF!</v>
      </c>
      <c r="C23" s="15" t="str">
        <f>'League Play Report'!$G$9</f>
        <v/>
      </c>
      <c r="D23" s="15" t="str">
        <f>'League Play Report'!$K$9</f>
        <v/>
      </c>
      <c r="E23" s="16" t="e">
        <f>'League Play Report'!#REF!</f>
        <v>#REF!</v>
      </c>
    </row>
    <row r="24" ht="12.75" customHeight="1" spans="1:5">
      <c r="A24" s="15" t="str">
        <f>'League Play Report'!S36</f>
        <v/>
      </c>
      <c r="B24" s="15">
        <f>'League Play Report'!X36</f>
        <v>0</v>
      </c>
      <c r="C24" s="15" t="str">
        <f>'League Play Report'!$G$9</f>
        <v/>
      </c>
      <c r="D24" s="15" t="str">
        <f>'League Play Report'!$K$9</f>
        <v/>
      </c>
      <c r="E24" s="16" t="e">
        <f>'League Play Report'!#REF!</f>
        <v>#REF!</v>
      </c>
    </row>
    <row r="25" ht="12.75" customHeight="1" spans="1:5">
      <c r="A25" s="15" t="str">
        <f>'League Play Report'!S37</f>
        <v/>
      </c>
      <c r="B25" s="15">
        <f>'League Play Report'!X37</f>
        <v>0</v>
      </c>
      <c r="C25" s="15" t="str">
        <f>'League Play Report'!$G$9</f>
        <v/>
      </c>
      <c r="D25" s="15" t="str">
        <f>'League Play Report'!$K$9</f>
        <v/>
      </c>
      <c r="E25" s="16" t="e">
        <f>'League Play Report'!#REF!</f>
        <v>#REF!</v>
      </c>
    </row>
    <row r="26" ht="12.75" customHeight="1" spans="1:5">
      <c r="A26" s="17" t="str">
        <f>'League Play Report'!S38</f>
        <v/>
      </c>
      <c r="B26" s="20">
        <f>'League Play Report'!X38</f>
        <v>0</v>
      </c>
      <c r="C26" s="17" t="str">
        <f>'League Play Report'!$G$10</f>
        <v/>
      </c>
      <c r="D26" s="17" t="e">
        <f>'League Play Report'!#REF!</f>
        <v>#REF!</v>
      </c>
      <c r="E26" s="18" t="e">
        <f>'League Play Report'!#REF!</f>
        <v>#REF!</v>
      </c>
    </row>
    <row r="27" ht="12.75" customHeight="1" spans="1:5">
      <c r="A27" s="17" t="str">
        <f>'League Play Report'!S39</f>
        <v/>
      </c>
      <c r="B27" s="20">
        <f>'League Play Report'!X39</f>
        <v>0</v>
      </c>
      <c r="C27" s="17" t="str">
        <f>'League Play Report'!$G$10</f>
        <v/>
      </c>
      <c r="D27" s="17" t="e">
        <f>'League Play Report'!#REF!</f>
        <v>#REF!</v>
      </c>
      <c r="E27" s="18" t="e">
        <f>'League Play Report'!#REF!</f>
        <v>#REF!</v>
      </c>
    </row>
    <row r="28" ht="12.75" customHeight="1" spans="1:5">
      <c r="A28" s="17" t="str">
        <f>'League Play Report'!S40</f>
        <v/>
      </c>
      <c r="B28" s="20">
        <f>'League Play Report'!X40</f>
        <v>0</v>
      </c>
      <c r="C28" s="17" t="str">
        <f>'League Play Report'!$G$10</f>
        <v/>
      </c>
      <c r="D28" s="17" t="e">
        <f>'League Play Report'!#REF!</f>
        <v>#REF!</v>
      </c>
      <c r="E28" s="18" t="e">
        <f>'League Play Report'!#REF!</f>
        <v>#REF!</v>
      </c>
    </row>
    <row r="29" ht="12.75" customHeight="1" spans="1:5">
      <c r="A29" s="17" t="str">
        <f>'League Play Report'!S41</f>
        <v/>
      </c>
      <c r="B29" s="20">
        <f>'League Play Report'!X41</f>
        <v>0</v>
      </c>
      <c r="C29" s="17" t="str">
        <f>'League Play Report'!$G$10</f>
        <v/>
      </c>
      <c r="D29" s="17" t="e">
        <f>'League Play Report'!#REF!</f>
        <v>#REF!</v>
      </c>
      <c r="E29" s="18" t="e">
        <f>'League Play Report'!#REF!</f>
        <v>#REF!</v>
      </c>
    </row>
    <row r="30" ht="12.75" customHeight="1" spans="1:5">
      <c r="A30" s="17" t="str">
        <f>'League Play Report'!S42</f>
        <v/>
      </c>
      <c r="B30" s="20">
        <f>'League Play Report'!X42</f>
        <v>0</v>
      </c>
      <c r="C30" s="17" t="str">
        <f>'League Play Report'!$G$10</f>
        <v/>
      </c>
      <c r="D30" s="17" t="e">
        <f>'League Play Report'!#REF!</f>
        <v>#REF!</v>
      </c>
      <c r="E30" s="18" t="e">
        <f>'League Play Report'!#REF!</f>
        <v>#REF!</v>
      </c>
    </row>
    <row r="31" ht="12.75" customHeight="1" spans="1:5">
      <c r="A31" s="17" t="str">
        <f>'League Play Report'!S43</f>
        <v/>
      </c>
      <c r="B31" s="20">
        <f>'League Play Report'!X43</f>
        <v>0</v>
      </c>
      <c r="C31" s="17" t="str">
        <f>'League Play Report'!$G$10</f>
        <v/>
      </c>
      <c r="D31" s="17" t="e">
        <f>'League Play Report'!#REF!</f>
        <v>#REF!</v>
      </c>
      <c r="E31" s="18" t="e">
        <f>'League Play Report'!#REF!</f>
        <v>#REF!</v>
      </c>
    </row>
    <row r="32" ht="12.75" customHeight="1" spans="1:5">
      <c r="A32" s="17" t="str">
        <f>'League Play Report'!S44</f>
        <v/>
      </c>
      <c r="B32" s="20">
        <f>'League Play Report'!X44</f>
        <v>0</v>
      </c>
      <c r="C32" s="17" t="str">
        <f>'League Play Report'!$G$10</f>
        <v/>
      </c>
      <c r="D32" s="17" t="e">
        <f>'League Play Report'!#REF!</f>
        <v>#REF!</v>
      </c>
      <c r="E32" s="18" t="e">
        <f>'League Play Report'!#REF!</f>
        <v>#REF!</v>
      </c>
    </row>
    <row r="33" ht="12.75" customHeight="1" spans="1:5">
      <c r="A33" s="17" t="str">
        <f>'League Play Report'!S45</f>
        <v/>
      </c>
      <c r="B33" s="20">
        <f>'League Play Report'!X45</f>
        <v>0</v>
      </c>
      <c r="C33" s="17" t="str">
        <f>'League Play Report'!$G$10</f>
        <v/>
      </c>
      <c r="D33" s="17" t="e">
        <f>'League Play Report'!#REF!</f>
        <v>#REF!</v>
      </c>
      <c r="E33" s="18" t="e">
        <f>'League Play Report'!#REF!</f>
        <v>#REF!</v>
      </c>
    </row>
    <row r="34" ht="12.75" customHeight="1" spans="1:5">
      <c r="A34" s="17" t="str">
        <f>'League Play Report'!S46</f>
        <v/>
      </c>
      <c r="B34" s="20">
        <f>'League Play Report'!X46</f>
        <v>0</v>
      </c>
      <c r="C34" s="17" t="str">
        <f>'League Play Report'!$G$10</f>
        <v/>
      </c>
      <c r="D34" s="17" t="e">
        <f>'League Play Report'!#REF!</f>
        <v>#REF!</v>
      </c>
      <c r="E34" s="18" t="e">
        <f>'League Play Report'!#REF!</f>
        <v>#REF!</v>
      </c>
    </row>
    <row r="35" ht="12.75" customHeight="1" spans="1:5">
      <c r="A35" s="17" t="str">
        <f>'League Play Report'!S47</f>
        <v/>
      </c>
      <c r="B35" s="20">
        <f>'League Play Report'!X47</f>
        <v>0</v>
      </c>
      <c r="C35" s="17" t="str">
        <f>'League Play Report'!$G$10</f>
        <v/>
      </c>
      <c r="D35" s="17" t="e">
        <f>'League Play Report'!#REF!</f>
        <v>#REF!</v>
      </c>
      <c r="E35" s="18" t="e">
        <f>'League Play Report'!#REF!</f>
        <v>#REF!</v>
      </c>
    </row>
    <row r="36" ht="12.75" customHeight="1" spans="1:5">
      <c r="A36" s="17" t="str">
        <f>'League Play Report'!S48</f>
        <v/>
      </c>
      <c r="B36" s="20">
        <f>'League Play Report'!X48</f>
        <v>0</v>
      </c>
      <c r="C36" s="17" t="str">
        <f>'League Play Report'!$G$10</f>
        <v/>
      </c>
      <c r="D36" s="17" t="e">
        <f>'League Play Report'!#REF!</f>
        <v>#REF!</v>
      </c>
      <c r="E36" s="18" t="e">
        <f>'League Play Report'!#REF!</f>
        <v>#REF!</v>
      </c>
    </row>
    <row r="37" ht="12.75" customHeight="1" spans="1:5">
      <c r="A37" s="17" t="str">
        <f>'League Play Report'!S49</f>
        <v/>
      </c>
      <c r="B37" s="20">
        <f>'League Play Report'!X49</f>
        <v>0</v>
      </c>
      <c r="C37" s="17" t="str">
        <f>'League Play Report'!$G$10</f>
        <v/>
      </c>
      <c r="D37" s="17" t="e">
        <f>'League Play Report'!#REF!</f>
        <v>#REF!</v>
      </c>
      <c r="E37" s="18" t="e">
        <f>'League Play Report'!#REF!</f>
        <v>#REF!</v>
      </c>
    </row>
    <row r="38" ht="12.75" customHeight="1" spans="1:5">
      <c r="A38" s="17" t="str">
        <f>'League Play Report'!S50</f>
        <v/>
      </c>
      <c r="B38" s="20">
        <f>'League Play Report'!X50</f>
        <v>0</v>
      </c>
      <c r="C38" s="17" t="str">
        <f>'League Play Report'!$G$10</f>
        <v/>
      </c>
      <c r="D38" s="17" t="e">
        <f>'League Play Report'!#REF!</f>
        <v>#REF!</v>
      </c>
      <c r="E38" s="18" t="e">
        <f>'League Play Report'!#REF!</f>
        <v>#REF!</v>
      </c>
    </row>
    <row r="39" ht="12.75" customHeight="1" spans="1:5">
      <c r="A39" s="17" t="str">
        <f>'League Play Report'!S51</f>
        <v/>
      </c>
      <c r="B39" s="20">
        <f>'League Play Report'!X51</f>
        <v>0</v>
      </c>
      <c r="C39" s="17" t="str">
        <f>'League Play Report'!$G$10</f>
        <v/>
      </c>
      <c r="D39" s="17" t="e">
        <f>'League Play Report'!#REF!</f>
        <v>#REF!</v>
      </c>
      <c r="E39" s="18" t="e">
        <f>'League Play Report'!#REF!</f>
        <v>#REF!</v>
      </c>
    </row>
    <row r="40" ht="12.75" customHeight="1" spans="1:5">
      <c r="A40" s="17" t="str">
        <f>'League Play Report'!S52</f>
        <v/>
      </c>
      <c r="B40" s="20">
        <f>'League Play Report'!X52</f>
        <v>0</v>
      </c>
      <c r="C40" s="17" t="str">
        <f>'League Play Report'!$G$10</f>
        <v/>
      </c>
      <c r="D40" s="17" t="e">
        <f>'League Play Report'!#REF!</f>
        <v>#REF!</v>
      </c>
      <c r="E40" s="18" t="e">
        <f>'League Play Report'!#REF!</f>
        <v>#REF!</v>
      </c>
    </row>
    <row r="41" ht="12.75" customHeight="1" spans="1:5">
      <c r="A41" s="17" t="str">
        <f>'League Play Report'!S53</f>
        <v/>
      </c>
      <c r="B41" s="20">
        <f>'League Play Report'!X53</f>
        <v>0</v>
      </c>
      <c r="C41" s="17" t="str">
        <f>'League Play Report'!$G$10</f>
        <v/>
      </c>
      <c r="D41" s="17" t="e">
        <f>'League Play Report'!#REF!</f>
        <v>#REF!</v>
      </c>
      <c r="E41" s="18" t="e">
        <f>'League Play Report'!#REF!</f>
        <v>#REF!</v>
      </c>
    </row>
    <row r="42" ht="12.75" customHeight="1" spans="1:5">
      <c r="A42" s="17" t="e">
        <f>'League Play Report'!#REF!</f>
        <v>#REF!</v>
      </c>
      <c r="B42" s="20" t="e">
        <f>'League Play Report'!#REF!</f>
        <v>#REF!</v>
      </c>
      <c r="C42" s="17" t="str">
        <f>'League Play Report'!$G$10</f>
        <v/>
      </c>
      <c r="D42" s="17" t="e">
        <f>'League Play Report'!#REF!</f>
        <v>#REF!</v>
      </c>
      <c r="E42" s="18" t="e">
        <f>'League Play Report'!#REF!</f>
        <v>#REF!</v>
      </c>
    </row>
    <row r="43" ht="12.75" customHeight="1" spans="1:5">
      <c r="A43" s="17" t="e">
        <f>'League Play Report'!#REF!</f>
        <v>#REF!</v>
      </c>
      <c r="B43" s="20" t="e">
        <f>'League Play Report'!#REF!</f>
        <v>#REF!</v>
      </c>
      <c r="C43" s="17" t="str">
        <f>'League Play Report'!$G$10</f>
        <v/>
      </c>
      <c r="D43" s="17" t="e">
        <f>'League Play Report'!#REF!</f>
        <v>#REF!</v>
      </c>
      <c r="E43" s="18" t="e">
        <f>'League Play Report'!#REF!</f>
        <v>#REF!</v>
      </c>
    </row>
    <row r="44" ht="12.75" customHeight="1" spans="1:5">
      <c r="A44" s="17" t="e">
        <f>'League Play Report'!#REF!</f>
        <v>#REF!</v>
      </c>
      <c r="B44" s="20" t="e">
        <f>'League Play Report'!#REF!</f>
        <v>#REF!</v>
      </c>
      <c r="C44" s="17" t="str">
        <f>'League Play Report'!$G$10</f>
        <v/>
      </c>
      <c r="D44" s="17" t="e">
        <f>'League Play Report'!#REF!</f>
        <v>#REF!</v>
      </c>
      <c r="E44" s="18" t="e">
        <f>'League Play Report'!#REF!</f>
        <v>#REF!</v>
      </c>
    </row>
    <row r="45" ht="12.75" customHeight="1" spans="1:5">
      <c r="A45" s="17" t="e">
        <f>'League Play Report'!#REF!</f>
        <v>#REF!</v>
      </c>
      <c r="B45" s="20" t="e">
        <f>'League Play Report'!#REF!</f>
        <v>#REF!</v>
      </c>
      <c r="C45" s="17" t="str">
        <f>'League Play Report'!$G$10</f>
        <v/>
      </c>
      <c r="D45" s="17" t="e">
        <f>'League Play Report'!#REF!</f>
        <v>#REF!</v>
      </c>
      <c r="E45" s="18" t="e">
        <f>'League Play Report'!#REF!</f>
        <v>#REF!</v>
      </c>
    </row>
    <row r="46" ht="12.75" customHeight="1" spans="1:5">
      <c r="A46" s="17" t="e">
        <f>'League Play Report'!#REF!</f>
        <v>#REF!</v>
      </c>
      <c r="B46" s="20" t="e">
        <f>'League Play Report'!#REF!</f>
        <v>#REF!</v>
      </c>
      <c r="C46" s="17" t="str">
        <f>'League Play Report'!$G$10</f>
        <v/>
      </c>
      <c r="D46" s="17" t="e">
        <f>'League Play Report'!#REF!</f>
        <v>#REF!</v>
      </c>
      <c r="E46" s="18" t="e">
        <f>'League Play Report'!#REF!</f>
        <v>#REF!</v>
      </c>
    </row>
    <row r="47" ht="12.75" customHeight="1" spans="1:5">
      <c r="A47" s="17" t="e">
        <f>'League Play Report'!#REF!</f>
        <v>#REF!</v>
      </c>
      <c r="B47" s="20" t="e">
        <f>'League Play Report'!#REF!</f>
        <v>#REF!</v>
      </c>
      <c r="C47" s="17" t="str">
        <f>'League Play Report'!$G$10</f>
        <v/>
      </c>
      <c r="D47" s="17" t="e">
        <f>'League Play Report'!#REF!</f>
        <v>#REF!</v>
      </c>
      <c r="E47" s="18" t="e">
        <f>'League Play Report'!#REF!</f>
        <v>#REF!</v>
      </c>
    </row>
    <row r="48" ht="12.75" customHeight="1" spans="1:5">
      <c r="A48" s="17" t="e">
        <f>'League Play Report'!#REF!</f>
        <v>#REF!</v>
      </c>
      <c r="B48" s="20" t="e">
        <f>'League Play Report'!#REF!</f>
        <v>#REF!</v>
      </c>
      <c r="C48" s="17" t="str">
        <f>'League Play Report'!$G$10</f>
        <v/>
      </c>
      <c r="D48" s="17" t="e">
        <f>'League Play Report'!#REF!</f>
        <v>#REF!</v>
      </c>
      <c r="E48" s="18" t="e">
        <f>'League Play Report'!#REF!</f>
        <v>#REF!</v>
      </c>
    </row>
    <row r="49" ht="12.75" customHeight="1" spans="1:5">
      <c r="A49" s="17" t="e">
        <f>'League Play Report'!#REF!</f>
        <v>#REF!</v>
      </c>
      <c r="B49" s="20" t="e">
        <f>'League Play Report'!#REF!</f>
        <v>#REF!</v>
      </c>
      <c r="C49" s="17" t="str">
        <f>'League Play Report'!$G$10</f>
        <v/>
      </c>
      <c r="D49" s="17" t="e">
        <f>'League Play Report'!#REF!</f>
        <v>#REF!</v>
      </c>
      <c r="E49" s="18" t="e">
        <f>'League Play Report'!#REF!</f>
        <v>#REF!</v>
      </c>
    </row>
    <row r="50" ht="12.75" customHeight="1" spans="1:5">
      <c r="A50" s="15" t="e">
        <f>#REF!</f>
        <v>#REF!</v>
      </c>
      <c r="B50" s="15" t="e">
        <f>#REF!</f>
        <v>#REF!</v>
      </c>
      <c r="C50" s="15" t="str">
        <f>'League Play Report'!$G$9</f>
        <v/>
      </c>
      <c r="D50" s="15" t="str">
        <f>'League Play Report'!$K$9</f>
        <v/>
      </c>
      <c r="E50" s="16" t="e">
        <f>'League Play Report'!#REF!</f>
        <v>#REF!</v>
      </c>
    </row>
    <row r="51" ht="12.75" customHeight="1" spans="1:5">
      <c r="A51" s="15" t="e">
        <f>#REF!</f>
        <v>#REF!</v>
      </c>
      <c r="B51" s="15" t="e">
        <f>#REF!</f>
        <v>#REF!</v>
      </c>
      <c r="C51" s="15" t="str">
        <f>'League Play Report'!$G$9</f>
        <v/>
      </c>
      <c r="D51" s="15" t="str">
        <f>'League Play Report'!$K$9</f>
        <v/>
      </c>
      <c r="E51" s="16" t="e">
        <f>'League Play Report'!#REF!</f>
        <v>#REF!</v>
      </c>
    </row>
    <row r="52" ht="12.75" customHeight="1" spans="1:5">
      <c r="A52" s="15" t="e">
        <f>#REF!</f>
        <v>#REF!</v>
      </c>
      <c r="B52" s="15" t="e">
        <f>#REF!</f>
        <v>#REF!</v>
      </c>
      <c r="C52" s="15" t="str">
        <f>'League Play Report'!$G$9</f>
        <v/>
      </c>
      <c r="D52" s="15" t="str">
        <f>'League Play Report'!$K$9</f>
        <v/>
      </c>
      <c r="E52" s="16" t="e">
        <f>'League Play Report'!#REF!</f>
        <v>#REF!</v>
      </c>
    </row>
    <row r="53" ht="12.75" customHeight="1" spans="1:5">
      <c r="A53" s="15" t="e">
        <f>#REF!</f>
        <v>#REF!</v>
      </c>
      <c r="B53" s="15" t="e">
        <f>#REF!</f>
        <v>#REF!</v>
      </c>
      <c r="C53" s="15" t="str">
        <f>'League Play Report'!$G$9</f>
        <v/>
      </c>
      <c r="D53" s="15" t="str">
        <f>'League Play Report'!$K$9</f>
        <v/>
      </c>
      <c r="E53" s="16" t="e">
        <f>'League Play Report'!#REF!</f>
        <v>#REF!</v>
      </c>
    </row>
    <row r="54" ht="12.75" customHeight="1" spans="1:5">
      <c r="A54" s="15" t="e">
        <f>#REF!</f>
        <v>#REF!</v>
      </c>
      <c r="B54" s="15" t="e">
        <f>#REF!</f>
        <v>#REF!</v>
      </c>
      <c r="C54" s="15" t="str">
        <f>'League Play Report'!$G$9</f>
        <v/>
      </c>
      <c r="D54" s="15" t="str">
        <f>'League Play Report'!$K$9</f>
        <v/>
      </c>
      <c r="E54" s="16" t="e">
        <f>'League Play Report'!#REF!</f>
        <v>#REF!</v>
      </c>
    </row>
    <row r="55" ht="12.75" customHeight="1" spans="1:5">
      <c r="A55" s="15" t="e">
        <f>#REF!</f>
        <v>#REF!</v>
      </c>
      <c r="B55" s="15" t="e">
        <f>#REF!</f>
        <v>#REF!</v>
      </c>
      <c r="C55" s="15" t="str">
        <f>'League Play Report'!$G$9</f>
        <v/>
      </c>
      <c r="D55" s="15" t="str">
        <f>'League Play Report'!$K$9</f>
        <v/>
      </c>
      <c r="E55" s="16" t="e">
        <f>'League Play Report'!#REF!</f>
        <v>#REF!</v>
      </c>
    </row>
    <row r="56" ht="12.75" customHeight="1" spans="1:5">
      <c r="A56" s="15" t="e">
        <f>#REF!</f>
        <v>#REF!</v>
      </c>
      <c r="B56" s="15" t="e">
        <f>#REF!</f>
        <v>#REF!</v>
      </c>
      <c r="C56" s="15" t="str">
        <f>'League Play Report'!$G$9</f>
        <v/>
      </c>
      <c r="D56" s="15" t="str">
        <f>'League Play Report'!$K$9</f>
        <v/>
      </c>
      <c r="E56" s="16" t="e">
        <f>'League Play Report'!#REF!</f>
        <v>#REF!</v>
      </c>
    </row>
    <row r="57" ht="12.75" customHeight="1" spans="1:5">
      <c r="A57" s="15" t="e">
        <f>#REF!</f>
        <v>#REF!</v>
      </c>
      <c r="B57" s="15" t="e">
        <f>#REF!</f>
        <v>#REF!</v>
      </c>
      <c r="C57" s="15" t="str">
        <f>'League Play Report'!$G$9</f>
        <v/>
      </c>
      <c r="D57" s="15" t="str">
        <f>'League Play Report'!$K$9</f>
        <v/>
      </c>
      <c r="E57" s="16" t="e">
        <f>'League Play Report'!#REF!</f>
        <v>#REF!</v>
      </c>
    </row>
    <row r="58" ht="12.75" customHeight="1" spans="1:5">
      <c r="A58" s="15" t="e">
        <f>#REF!</f>
        <v>#REF!</v>
      </c>
      <c r="B58" s="15" t="e">
        <f>#REF!</f>
        <v>#REF!</v>
      </c>
      <c r="C58" s="15" t="str">
        <f>'League Play Report'!$G$9</f>
        <v/>
      </c>
      <c r="D58" s="15" t="str">
        <f>'League Play Report'!$K$9</f>
        <v/>
      </c>
      <c r="E58" s="16" t="e">
        <f>'League Play Report'!#REF!</f>
        <v>#REF!</v>
      </c>
    </row>
    <row r="59" ht="12.75" customHeight="1" spans="1:5">
      <c r="A59" s="15" t="e">
        <f>#REF!</f>
        <v>#REF!</v>
      </c>
      <c r="B59" s="15" t="e">
        <f>#REF!</f>
        <v>#REF!</v>
      </c>
      <c r="C59" s="15" t="str">
        <f>'League Play Report'!$G$9</f>
        <v/>
      </c>
      <c r="D59" s="15" t="str">
        <f>'League Play Report'!$K$9</f>
        <v/>
      </c>
      <c r="E59" s="16" t="e">
        <f>'League Play Report'!#REF!</f>
        <v>#REF!</v>
      </c>
    </row>
    <row r="60" ht="12.75" customHeight="1" spans="1:5">
      <c r="A60" s="15" t="e">
        <f>#REF!</f>
        <v>#REF!</v>
      </c>
      <c r="B60" s="15" t="e">
        <f>#REF!</f>
        <v>#REF!</v>
      </c>
      <c r="C60" s="15" t="str">
        <f>'League Play Report'!$G$9</f>
        <v/>
      </c>
      <c r="D60" s="15" t="str">
        <f>'League Play Report'!$K$9</f>
        <v/>
      </c>
      <c r="E60" s="16" t="e">
        <f>'League Play Report'!#REF!</f>
        <v>#REF!</v>
      </c>
    </row>
    <row r="61" ht="12.75" customHeight="1" spans="1:5">
      <c r="A61" s="15" t="e">
        <f>#REF!</f>
        <v>#REF!</v>
      </c>
      <c r="B61" s="15" t="e">
        <f>#REF!</f>
        <v>#REF!</v>
      </c>
      <c r="C61" s="15" t="str">
        <f>'League Play Report'!$G$9</f>
        <v/>
      </c>
      <c r="D61" s="15" t="str">
        <f>'League Play Report'!$K$9</f>
        <v/>
      </c>
      <c r="E61" s="16" t="e">
        <f>'League Play Report'!#REF!</f>
        <v>#REF!</v>
      </c>
    </row>
    <row r="62" ht="12.75" customHeight="1" spans="1:5">
      <c r="A62" s="15" t="e">
        <f>#REF!</f>
        <v>#REF!</v>
      </c>
      <c r="B62" s="15" t="e">
        <f>#REF!</f>
        <v>#REF!</v>
      </c>
      <c r="C62" s="15" t="str">
        <f>'League Play Report'!$G$9</f>
        <v/>
      </c>
      <c r="D62" s="15" t="str">
        <f>'League Play Report'!$K$9</f>
        <v/>
      </c>
      <c r="E62" s="16" t="e">
        <f>'League Play Report'!#REF!</f>
        <v>#REF!</v>
      </c>
    </row>
    <row r="63" ht="12.75" customHeight="1" spans="1:5">
      <c r="A63" s="15" t="e">
        <f>#REF!</f>
        <v>#REF!</v>
      </c>
      <c r="B63" s="15" t="e">
        <f>#REF!</f>
        <v>#REF!</v>
      </c>
      <c r="C63" s="15" t="str">
        <f>'League Play Report'!$G$9</f>
        <v/>
      </c>
      <c r="D63" s="15" t="str">
        <f>'League Play Report'!$K$9</f>
        <v/>
      </c>
      <c r="E63" s="16" t="e">
        <f>'League Play Report'!#REF!</f>
        <v>#REF!</v>
      </c>
    </row>
    <row r="64" ht="12.75" customHeight="1" spans="1:5">
      <c r="A64" s="15" t="e">
        <f>#REF!</f>
        <v>#REF!</v>
      </c>
      <c r="B64" s="15" t="e">
        <f>#REF!</f>
        <v>#REF!</v>
      </c>
      <c r="C64" s="15" t="str">
        <f>'League Play Report'!$G$9</f>
        <v/>
      </c>
      <c r="D64" s="15" t="str">
        <f>'League Play Report'!$K$9</f>
        <v/>
      </c>
      <c r="E64" s="16" t="e">
        <f>'League Play Report'!#REF!</f>
        <v>#REF!</v>
      </c>
    </row>
    <row r="65" ht="12.75" customHeight="1" spans="1:5">
      <c r="A65" s="15" t="e">
        <f>#REF!</f>
        <v>#REF!</v>
      </c>
      <c r="B65" s="15" t="e">
        <f>#REF!</f>
        <v>#REF!</v>
      </c>
      <c r="C65" s="15" t="str">
        <f>'League Play Report'!$G$9</f>
        <v/>
      </c>
      <c r="D65" s="15" t="str">
        <f>'League Play Report'!$K$9</f>
        <v/>
      </c>
      <c r="E65" s="16" t="e">
        <f>'League Play Report'!#REF!</f>
        <v>#REF!</v>
      </c>
    </row>
    <row r="66" ht="12.75" customHeight="1" spans="1:5">
      <c r="A66" s="17" t="e">
        <f>#REF!</f>
        <v>#REF!</v>
      </c>
      <c r="B66" s="20" t="e">
        <f>#REF!</f>
        <v>#REF!</v>
      </c>
      <c r="C66" s="17" t="str">
        <f>'League Play Report'!$G$10</f>
        <v/>
      </c>
      <c r="D66" s="17" t="e">
        <f>'League Play Report'!#REF!</f>
        <v>#REF!</v>
      </c>
      <c r="E66" s="18" t="e">
        <f>'League Play Report'!#REF!</f>
        <v>#REF!</v>
      </c>
    </row>
    <row r="67" ht="12.75" customHeight="1" spans="1:5">
      <c r="A67" s="17" t="e">
        <f>#REF!</f>
        <v>#REF!</v>
      </c>
      <c r="B67" s="20" t="e">
        <f>#REF!</f>
        <v>#REF!</v>
      </c>
      <c r="C67" s="17" t="str">
        <f>'League Play Report'!$G$10</f>
        <v/>
      </c>
      <c r="D67" s="17" t="e">
        <f>'League Play Report'!#REF!</f>
        <v>#REF!</v>
      </c>
      <c r="E67" s="18" t="e">
        <f>'League Play Report'!#REF!</f>
        <v>#REF!</v>
      </c>
    </row>
    <row r="68" ht="12.75" customHeight="1" spans="1:5">
      <c r="A68" s="17" t="e">
        <f>#REF!</f>
        <v>#REF!</v>
      </c>
      <c r="B68" s="20" t="e">
        <f>#REF!</f>
        <v>#REF!</v>
      </c>
      <c r="C68" s="17" t="str">
        <f>'League Play Report'!$G$10</f>
        <v/>
      </c>
      <c r="D68" s="17" t="e">
        <f>'League Play Report'!#REF!</f>
        <v>#REF!</v>
      </c>
      <c r="E68" s="18" t="e">
        <f>'League Play Report'!#REF!</f>
        <v>#REF!</v>
      </c>
    </row>
    <row r="69" ht="12.75" customHeight="1" spans="1:5">
      <c r="A69" s="17" t="e">
        <f>#REF!</f>
        <v>#REF!</v>
      </c>
      <c r="B69" s="20" t="e">
        <f>#REF!</f>
        <v>#REF!</v>
      </c>
      <c r="C69" s="17" t="str">
        <f>'League Play Report'!$G$10</f>
        <v/>
      </c>
      <c r="D69" s="17" t="e">
        <f>'League Play Report'!#REF!</f>
        <v>#REF!</v>
      </c>
      <c r="E69" s="18" t="e">
        <f>'League Play Report'!#REF!</f>
        <v>#REF!</v>
      </c>
    </row>
    <row r="70" ht="12.75" customHeight="1" spans="1:5">
      <c r="A70" s="17" t="e">
        <f>#REF!</f>
        <v>#REF!</v>
      </c>
      <c r="B70" s="20" t="e">
        <f>#REF!</f>
        <v>#REF!</v>
      </c>
      <c r="C70" s="17" t="str">
        <f>'League Play Report'!$G$10</f>
        <v/>
      </c>
      <c r="D70" s="17" t="e">
        <f>'League Play Report'!#REF!</f>
        <v>#REF!</v>
      </c>
      <c r="E70" s="18" t="e">
        <f>'League Play Report'!#REF!</f>
        <v>#REF!</v>
      </c>
    </row>
    <row r="71" ht="12.75" customHeight="1" spans="1:5">
      <c r="A71" s="17" t="e">
        <f>#REF!</f>
        <v>#REF!</v>
      </c>
      <c r="B71" s="20" t="e">
        <f>#REF!</f>
        <v>#REF!</v>
      </c>
      <c r="C71" s="17" t="str">
        <f>'League Play Report'!$G$10</f>
        <v/>
      </c>
      <c r="D71" s="17" t="e">
        <f>'League Play Report'!#REF!</f>
        <v>#REF!</v>
      </c>
      <c r="E71" s="18" t="e">
        <f>'League Play Report'!#REF!</f>
        <v>#REF!</v>
      </c>
    </row>
    <row r="72" ht="12.75" customHeight="1" spans="1:5">
      <c r="A72" s="17" t="e">
        <f>#REF!</f>
        <v>#REF!</v>
      </c>
      <c r="B72" s="20" t="e">
        <f>#REF!</f>
        <v>#REF!</v>
      </c>
      <c r="C72" s="17" t="str">
        <f>'League Play Report'!$G$10</f>
        <v/>
      </c>
      <c r="D72" s="17" t="e">
        <f>'League Play Report'!#REF!</f>
        <v>#REF!</v>
      </c>
      <c r="E72" s="18" t="e">
        <f>'League Play Report'!#REF!</f>
        <v>#REF!</v>
      </c>
    </row>
    <row r="73" ht="12.75" customHeight="1" spans="1:5">
      <c r="A73" s="17" t="e">
        <f>#REF!</f>
        <v>#REF!</v>
      </c>
      <c r="B73" s="20" t="e">
        <f>#REF!</f>
        <v>#REF!</v>
      </c>
      <c r="C73" s="17" t="str">
        <f>'League Play Report'!$G$10</f>
        <v/>
      </c>
      <c r="D73" s="17" t="e">
        <f>'League Play Report'!#REF!</f>
        <v>#REF!</v>
      </c>
      <c r="E73" s="18" t="e">
        <f>'League Play Report'!#REF!</f>
        <v>#REF!</v>
      </c>
    </row>
    <row r="74" ht="12.75" customHeight="1" spans="1:5">
      <c r="A74" s="17" t="e">
        <f>#REF!</f>
        <v>#REF!</v>
      </c>
      <c r="B74" s="20" t="e">
        <f>#REF!</f>
        <v>#REF!</v>
      </c>
      <c r="C74" s="17" t="str">
        <f>'League Play Report'!$G$10</f>
        <v/>
      </c>
      <c r="D74" s="17" t="e">
        <f>'League Play Report'!#REF!</f>
        <v>#REF!</v>
      </c>
      <c r="E74" s="18" t="e">
        <f>'League Play Report'!#REF!</f>
        <v>#REF!</v>
      </c>
    </row>
    <row r="75" ht="12.75" customHeight="1" spans="1:5">
      <c r="A75" s="17" t="e">
        <f>#REF!</f>
        <v>#REF!</v>
      </c>
      <c r="B75" s="20" t="e">
        <f>#REF!</f>
        <v>#REF!</v>
      </c>
      <c r="C75" s="17" t="str">
        <f>'League Play Report'!$G$10</f>
        <v/>
      </c>
      <c r="D75" s="17" t="e">
        <f>'League Play Report'!#REF!</f>
        <v>#REF!</v>
      </c>
      <c r="E75" s="18" t="e">
        <f>'League Play Report'!#REF!</f>
        <v>#REF!</v>
      </c>
    </row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H13" sqref="H13"/>
    </sheetView>
  </sheetViews>
  <sheetFormatPr defaultColWidth="14.4285714285714" defaultRowHeight="15" customHeight="1" outlineLevelCol="4"/>
  <cols>
    <col min="1" max="26" width="10.7142857142857" customWidth="1"/>
  </cols>
  <sheetData>
    <row r="1" ht="12.75" customHeight="1" spans="1:5">
      <c r="A1" t="s">
        <v>270</v>
      </c>
      <c r="B1" t="s">
        <v>54</v>
      </c>
      <c r="C1" t="s">
        <v>56</v>
      </c>
      <c r="D1" t="s">
        <v>55</v>
      </c>
      <c r="E1" t="s">
        <v>53</v>
      </c>
    </row>
    <row r="2" ht="12.75" customHeight="1" spans="1:5">
      <c r="A2" s="14" t="str">
        <f>'League Play Report'!F16</f>
        <v/>
      </c>
      <c r="B2" s="14" t="str">
        <f>'League Play Report'!I16</f>
        <v/>
      </c>
      <c r="C2" s="15" t="str">
        <f>'League Play Report'!$G$9</f>
        <v/>
      </c>
      <c r="D2" s="15" t="str">
        <f>'League Play Report'!$K$9</f>
        <v/>
      </c>
      <c r="E2" s="16" t="e">
        <f>'League Play Report'!#REF!</f>
        <v>#REF!</v>
      </c>
    </row>
    <row r="3" ht="12.75" customHeight="1" spans="1:5">
      <c r="A3" s="14" t="str">
        <f>'League Play Report'!F17</f>
        <v/>
      </c>
      <c r="B3" s="14" t="str">
        <f>'League Play Report'!J17</f>
        <v/>
      </c>
      <c r="C3" s="15" t="str">
        <f>'League Play Report'!$G$9</f>
        <v/>
      </c>
      <c r="D3" s="15" t="str">
        <f>'League Play Report'!$K$9</f>
        <v/>
      </c>
      <c r="E3" s="16" t="e">
        <f>'League Play Report'!#REF!</f>
        <v>#REF!</v>
      </c>
    </row>
    <row r="4" ht="12.75" customHeight="1" spans="1:5">
      <c r="A4" s="14" t="str">
        <f>'League Play Report'!F18</f>
        <v/>
      </c>
      <c r="B4" s="14">
        <f>'League Play Report'!K18</f>
        <v>0</v>
      </c>
      <c r="C4" s="15" t="str">
        <f>'League Play Report'!$G$9</f>
        <v/>
      </c>
      <c r="D4" s="15" t="str">
        <f>'League Play Report'!$K$9</f>
        <v/>
      </c>
      <c r="E4" s="16" t="e">
        <f>'League Play Report'!#REF!</f>
        <v>#REF!</v>
      </c>
    </row>
    <row r="5" ht="12.75" customHeight="1" spans="1:5">
      <c r="A5" s="14" t="str">
        <f>'League Play Report'!F19</f>
        <v/>
      </c>
      <c r="B5" s="14">
        <f>'League Play Report'!K19</f>
        <v>0</v>
      </c>
      <c r="C5" s="15" t="str">
        <f>'League Play Report'!$G$9</f>
        <v/>
      </c>
      <c r="D5" s="15" t="str">
        <f>'League Play Report'!$K$9</f>
        <v/>
      </c>
      <c r="E5" s="16" t="e">
        <f>'League Play Report'!#REF!</f>
        <v>#REF!</v>
      </c>
    </row>
    <row r="6" ht="12.75" customHeight="1" spans="1:5">
      <c r="A6" s="14" t="str">
        <f>'League Play Report'!F20</f>
        <v/>
      </c>
      <c r="B6" s="14">
        <f>'League Play Report'!K20</f>
        <v>0</v>
      </c>
      <c r="C6" s="15" t="str">
        <f>'League Play Report'!$G$9</f>
        <v/>
      </c>
      <c r="D6" s="15" t="str">
        <f>'League Play Report'!$K$9</f>
        <v/>
      </c>
      <c r="E6" s="16" t="e">
        <f>'League Play Report'!#REF!</f>
        <v>#REF!</v>
      </c>
    </row>
    <row r="7" ht="12.75" customHeight="1" spans="1:5">
      <c r="A7" s="14" t="str">
        <f>'League Play Report'!F21</f>
        <v/>
      </c>
      <c r="B7" s="14">
        <f>'League Play Report'!K21</f>
        <v>0</v>
      </c>
      <c r="C7" s="15" t="str">
        <f>'League Play Report'!$G$9</f>
        <v/>
      </c>
      <c r="D7" s="15" t="str">
        <f>'League Play Report'!$K$9</f>
        <v/>
      </c>
      <c r="E7" s="16" t="e">
        <f>'League Play Report'!#REF!</f>
        <v>#REF!</v>
      </c>
    </row>
    <row r="8" ht="12.75" customHeight="1" spans="1:5">
      <c r="A8" s="14" t="str">
        <f>'League Play Report'!F22</f>
        <v/>
      </c>
      <c r="B8" s="14">
        <f>'League Play Report'!K22</f>
        <v>0</v>
      </c>
      <c r="C8" s="15" t="str">
        <f>'League Play Report'!$G$9</f>
        <v/>
      </c>
      <c r="D8" s="15" t="str">
        <f>'League Play Report'!$K$9</f>
        <v/>
      </c>
      <c r="E8" s="16" t="e">
        <f>'League Play Report'!#REF!</f>
        <v>#REF!</v>
      </c>
    </row>
    <row r="9" ht="12.75" customHeight="1" spans="1:5">
      <c r="A9" s="14" t="str">
        <f>'League Play Report'!F23</f>
        <v/>
      </c>
      <c r="B9" s="14">
        <f>'League Play Report'!K23</f>
        <v>0</v>
      </c>
      <c r="C9" s="15" t="str">
        <f>'League Play Report'!$G$9</f>
        <v/>
      </c>
      <c r="D9" s="15" t="str">
        <f>'League Play Report'!$K$9</f>
        <v/>
      </c>
      <c r="E9" s="16" t="e">
        <f>'League Play Report'!#REF!</f>
        <v>#REF!</v>
      </c>
    </row>
    <row r="10" ht="12.75" customHeight="1" spans="1:5">
      <c r="A10" s="14" t="str">
        <f>'League Play Report'!F24</f>
        <v/>
      </c>
      <c r="B10" s="14">
        <f>'League Play Report'!K24</f>
        <v>0</v>
      </c>
      <c r="C10" s="15" t="str">
        <f>'League Play Report'!$G$9</f>
        <v/>
      </c>
      <c r="D10" s="15" t="str">
        <f>'League Play Report'!$K$9</f>
        <v/>
      </c>
      <c r="E10" s="16" t="e">
        <f>'League Play Report'!#REF!</f>
        <v>#REF!</v>
      </c>
    </row>
    <row r="11" ht="12.75" customHeight="1" spans="1:5">
      <c r="A11" s="14" t="str">
        <f>'League Play Report'!F25</f>
        <v/>
      </c>
      <c r="B11" s="14">
        <f>'League Play Report'!K25</f>
        <v>0</v>
      </c>
      <c r="C11" s="15" t="str">
        <f>'League Play Report'!$G$9</f>
        <v/>
      </c>
      <c r="D11" s="15" t="str">
        <f>'League Play Report'!$K$9</f>
        <v/>
      </c>
      <c r="E11" s="16" t="e">
        <f>'League Play Report'!#REF!</f>
        <v>#REF!</v>
      </c>
    </row>
    <row r="12" ht="12.75" customHeight="1" spans="1:5">
      <c r="A12" s="14" t="str">
        <f>'League Play Report'!F26</f>
        <v/>
      </c>
      <c r="B12" s="14">
        <f>'League Play Report'!K26</f>
        <v>0</v>
      </c>
      <c r="C12" s="15" t="str">
        <f>'League Play Report'!$G$9</f>
        <v/>
      </c>
      <c r="D12" s="15" t="str">
        <f>'League Play Report'!$K$9</f>
        <v/>
      </c>
      <c r="E12" s="16" t="e">
        <f>'League Play Report'!#REF!</f>
        <v>#REF!</v>
      </c>
    </row>
    <row r="13" ht="12.75" customHeight="1" spans="1:5">
      <c r="A13" s="14" t="str">
        <f>'League Play Report'!F27</f>
        <v/>
      </c>
      <c r="B13" s="14">
        <f>'League Play Report'!K27</f>
        <v>0</v>
      </c>
      <c r="C13" s="15" t="str">
        <f>'League Play Report'!$G$9</f>
        <v/>
      </c>
      <c r="D13" s="15" t="str">
        <f>'League Play Report'!$K$9</f>
        <v/>
      </c>
      <c r="E13" s="16" t="e">
        <f>'League Play Report'!#REF!</f>
        <v>#REF!</v>
      </c>
    </row>
    <row r="14" ht="12.75" customHeight="1" spans="1:5">
      <c r="A14" s="14" t="str">
        <f>'League Play Report'!F28</f>
        <v/>
      </c>
      <c r="B14" s="14">
        <f>'League Play Report'!K28</f>
        <v>0</v>
      </c>
      <c r="C14" s="15" t="str">
        <f>'League Play Report'!$G$9</f>
        <v/>
      </c>
      <c r="D14" s="15" t="str">
        <f>'League Play Report'!$K$9</f>
        <v/>
      </c>
      <c r="E14" s="16" t="e">
        <f>'League Play Report'!#REF!</f>
        <v>#REF!</v>
      </c>
    </row>
    <row r="15" ht="12.75" customHeight="1" spans="1:5">
      <c r="A15" s="14" t="str">
        <f>'League Play Report'!F29</f>
        <v/>
      </c>
      <c r="B15" s="14">
        <f>'League Play Report'!K29</f>
        <v>0</v>
      </c>
      <c r="C15" s="15" t="str">
        <f>'League Play Report'!$G$9</f>
        <v/>
      </c>
      <c r="D15" s="15" t="str">
        <f>'League Play Report'!$K$9</f>
        <v/>
      </c>
      <c r="E15" s="16" t="e">
        <f>'League Play Report'!#REF!</f>
        <v>#REF!</v>
      </c>
    </row>
    <row r="16" ht="12.75" customHeight="1" spans="1:5">
      <c r="A16" s="14" t="str">
        <f>'League Play Report'!F30</f>
        <v/>
      </c>
      <c r="B16" s="14">
        <f>'League Play Report'!K30</f>
        <v>0</v>
      </c>
      <c r="C16" s="15" t="str">
        <f>'League Play Report'!$G$9</f>
        <v/>
      </c>
      <c r="D16" s="15" t="str">
        <f>'League Play Report'!$K$9</f>
        <v/>
      </c>
      <c r="E16" s="16" t="e">
        <f>'League Play Report'!#REF!</f>
        <v>#REF!</v>
      </c>
    </row>
    <row r="17" ht="12.75" customHeight="1" spans="1:5">
      <c r="A17" s="14" t="str">
        <f>'League Play Report'!F31</f>
        <v/>
      </c>
      <c r="B17" s="14">
        <f>'League Play Report'!K31</f>
        <v>0</v>
      </c>
      <c r="C17" s="15" t="str">
        <f>'League Play Report'!$G$9</f>
        <v/>
      </c>
      <c r="D17" s="15" t="str">
        <f>'League Play Report'!$K$9</f>
        <v/>
      </c>
      <c r="E17" s="16" t="e">
        <f>'League Play Report'!#REF!</f>
        <v>#REF!</v>
      </c>
    </row>
    <row r="18" ht="12.75" customHeight="1" spans="1:5">
      <c r="A18" s="14" t="str">
        <f>'League Play Report'!F32</f>
        <v/>
      </c>
      <c r="B18" s="14">
        <f>'League Play Report'!K32</f>
        <v>0</v>
      </c>
      <c r="C18" s="15" t="str">
        <f>'League Play Report'!$G$9</f>
        <v/>
      </c>
      <c r="D18" s="15" t="str">
        <f>'League Play Report'!$K$9</f>
        <v/>
      </c>
      <c r="E18" s="16" t="e">
        <f>'League Play Report'!#REF!</f>
        <v>#REF!</v>
      </c>
    </row>
    <row r="19" ht="12.75" customHeight="1" spans="1:5">
      <c r="A19" s="14" t="str">
        <f>'League Play Report'!F33</f>
        <v/>
      </c>
      <c r="B19" s="14">
        <f>'League Play Report'!K33</f>
        <v>0</v>
      </c>
      <c r="C19" s="15" t="str">
        <f>'League Play Report'!$G$9</f>
        <v/>
      </c>
      <c r="D19" s="15" t="str">
        <f>'League Play Report'!$K$9</f>
        <v/>
      </c>
      <c r="E19" s="16" t="e">
        <f>'League Play Report'!#REF!</f>
        <v>#REF!</v>
      </c>
    </row>
    <row r="20" ht="12.75" customHeight="1" spans="1:5">
      <c r="A20" s="14" t="str">
        <f>'League Play Report'!F34</f>
        <v/>
      </c>
      <c r="B20" s="14">
        <f>'League Play Report'!K34</f>
        <v>0</v>
      </c>
      <c r="C20" s="15" t="str">
        <f>'League Play Report'!$G$9</f>
        <v/>
      </c>
      <c r="D20" s="15" t="str">
        <f>'League Play Report'!$K$9</f>
        <v/>
      </c>
      <c r="E20" s="16" t="e">
        <f>'League Play Report'!#REF!</f>
        <v>#REF!</v>
      </c>
    </row>
    <row r="21" ht="12.75" customHeight="1" spans="1:5">
      <c r="A21" s="14" t="str">
        <f>'League Play Report'!F35</f>
        <v/>
      </c>
      <c r="B21" s="14">
        <f>'League Play Report'!K35</f>
        <v>0</v>
      </c>
      <c r="C21" s="15" t="str">
        <f>'League Play Report'!$G$9</f>
        <v/>
      </c>
      <c r="D21" s="15" t="str">
        <f>'League Play Report'!$K$9</f>
        <v/>
      </c>
      <c r="E21" s="16" t="e">
        <f>'League Play Report'!#REF!</f>
        <v>#REF!</v>
      </c>
    </row>
    <row r="22" ht="12.75" customHeight="1" spans="1:5">
      <c r="A22" s="14" t="e">
        <f>'League Play Report'!#REF!</f>
        <v>#REF!</v>
      </c>
      <c r="B22" s="14" t="e">
        <f>'League Play Report'!#REF!</f>
        <v>#REF!</v>
      </c>
      <c r="C22" s="15" t="str">
        <f>'League Play Report'!$G$9</f>
        <v/>
      </c>
      <c r="D22" s="15" t="str">
        <f>'League Play Report'!$K$9</f>
        <v/>
      </c>
      <c r="E22" s="16" t="e">
        <f>'League Play Report'!#REF!</f>
        <v>#REF!</v>
      </c>
    </row>
    <row r="23" ht="12.75" customHeight="1" spans="1:5">
      <c r="A23" s="14" t="e">
        <f>'League Play Report'!#REF!</f>
        <v>#REF!</v>
      </c>
      <c r="B23" s="14" t="e">
        <f>'League Play Report'!#REF!</f>
        <v>#REF!</v>
      </c>
      <c r="C23" s="15" t="str">
        <f>'League Play Report'!$G$9</f>
        <v/>
      </c>
      <c r="D23" s="15" t="str">
        <f>'League Play Report'!$K$9</f>
        <v/>
      </c>
      <c r="E23" s="16" t="e">
        <f>'League Play Report'!#REF!</f>
        <v>#REF!</v>
      </c>
    </row>
    <row r="24" ht="12.75" customHeight="1" spans="1:5">
      <c r="A24" s="14" t="str">
        <f>'League Play Report'!F36</f>
        <v/>
      </c>
      <c r="B24" s="14">
        <f>'League Play Report'!K36</f>
        <v>0</v>
      </c>
      <c r="C24" s="15" t="str">
        <f>'League Play Report'!$G$9</f>
        <v/>
      </c>
      <c r="D24" s="15" t="str">
        <f>'League Play Report'!$K$9</f>
        <v/>
      </c>
      <c r="E24" s="16" t="e">
        <f>'League Play Report'!#REF!</f>
        <v>#REF!</v>
      </c>
    </row>
    <row r="25" ht="12.75" customHeight="1" spans="1:5">
      <c r="A25" s="14" t="str">
        <f>'League Play Report'!F37</f>
        <v/>
      </c>
      <c r="B25" s="14">
        <f>'League Play Report'!K37</f>
        <v>0</v>
      </c>
      <c r="C25" s="15" t="str">
        <f>'League Play Report'!$G$9</f>
        <v/>
      </c>
      <c r="D25" s="15" t="str">
        <f>'League Play Report'!$K$9</f>
        <v/>
      </c>
      <c r="E25" s="16" t="e">
        <f>'League Play Report'!#REF!</f>
        <v>#REF!</v>
      </c>
    </row>
    <row r="26" ht="12.75" customHeight="1" spans="1:5">
      <c r="A26" s="17" t="str">
        <f>'League Play Report'!F38</f>
        <v/>
      </c>
      <c r="B26" s="17">
        <f>'League Play Report'!K38</f>
        <v>0</v>
      </c>
      <c r="C26" s="17" t="str">
        <f>'League Play Report'!$G$10</f>
        <v/>
      </c>
      <c r="D26" s="17" t="e">
        <f>'League Play Report'!#REF!</f>
        <v>#REF!</v>
      </c>
      <c r="E26" s="18" t="e">
        <f>'League Play Report'!#REF!</f>
        <v>#REF!</v>
      </c>
    </row>
    <row r="27" ht="12.75" customHeight="1" spans="1:5">
      <c r="A27" s="17" t="str">
        <f>'League Play Report'!F39</f>
        <v/>
      </c>
      <c r="B27" s="17">
        <f>'League Play Report'!K39</f>
        <v>0</v>
      </c>
      <c r="C27" s="17" t="str">
        <f>'League Play Report'!$G$10</f>
        <v/>
      </c>
      <c r="D27" s="17" t="e">
        <f>'League Play Report'!#REF!</f>
        <v>#REF!</v>
      </c>
      <c r="E27" s="18" t="e">
        <f>'League Play Report'!#REF!</f>
        <v>#REF!</v>
      </c>
    </row>
    <row r="28" ht="12.75" customHeight="1" spans="1:5">
      <c r="A28" s="17" t="str">
        <f>'League Play Report'!F40</f>
        <v/>
      </c>
      <c r="B28" s="17">
        <f>'League Play Report'!K40</f>
        <v>0</v>
      </c>
      <c r="C28" s="17" t="str">
        <f>'League Play Report'!$G$10</f>
        <v/>
      </c>
      <c r="D28" s="17" t="e">
        <f>'League Play Report'!#REF!</f>
        <v>#REF!</v>
      </c>
      <c r="E28" s="18" t="e">
        <f>'League Play Report'!#REF!</f>
        <v>#REF!</v>
      </c>
    </row>
    <row r="29" ht="12.75" customHeight="1" spans="1:5">
      <c r="A29" s="17" t="str">
        <f>'League Play Report'!F41</f>
        <v/>
      </c>
      <c r="B29" s="17">
        <f>'League Play Report'!K41</f>
        <v>0</v>
      </c>
      <c r="C29" s="17" t="str">
        <f>'League Play Report'!$G$10</f>
        <v/>
      </c>
      <c r="D29" s="17" t="e">
        <f>'League Play Report'!#REF!</f>
        <v>#REF!</v>
      </c>
      <c r="E29" s="18" t="e">
        <f>'League Play Report'!#REF!</f>
        <v>#REF!</v>
      </c>
    </row>
    <row r="30" ht="12.75" customHeight="1" spans="1:5">
      <c r="A30" s="17" t="str">
        <f>'League Play Report'!F42</f>
        <v/>
      </c>
      <c r="B30" s="17">
        <f>'League Play Report'!K42</f>
        <v>0</v>
      </c>
      <c r="C30" s="17" t="str">
        <f>'League Play Report'!$G$10</f>
        <v/>
      </c>
      <c r="D30" s="17" t="e">
        <f>'League Play Report'!#REF!</f>
        <v>#REF!</v>
      </c>
      <c r="E30" s="18" t="e">
        <f>'League Play Report'!#REF!</f>
        <v>#REF!</v>
      </c>
    </row>
    <row r="31" ht="12.75" customHeight="1" spans="1:5">
      <c r="A31" s="17" t="str">
        <f>'League Play Report'!F43</f>
        <v/>
      </c>
      <c r="B31" s="17">
        <f>'League Play Report'!K43</f>
        <v>0</v>
      </c>
      <c r="C31" s="17" t="str">
        <f>'League Play Report'!$G$10</f>
        <v/>
      </c>
      <c r="D31" s="17" t="e">
        <f>'League Play Report'!#REF!</f>
        <v>#REF!</v>
      </c>
      <c r="E31" s="18" t="e">
        <f>'League Play Report'!#REF!</f>
        <v>#REF!</v>
      </c>
    </row>
    <row r="32" ht="12.75" customHeight="1" spans="1:5">
      <c r="A32" s="17" t="str">
        <f>'League Play Report'!F44</f>
        <v/>
      </c>
      <c r="B32" s="17">
        <f>'League Play Report'!K44</f>
        <v>0</v>
      </c>
      <c r="C32" s="17" t="str">
        <f>'League Play Report'!$G$10</f>
        <v/>
      </c>
      <c r="D32" s="17" t="e">
        <f>'League Play Report'!#REF!</f>
        <v>#REF!</v>
      </c>
      <c r="E32" s="18" t="e">
        <f>'League Play Report'!#REF!</f>
        <v>#REF!</v>
      </c>
    </row>
    <row r="33" ht="12.75" customHeight="1" spans="1:5">
      <c r="A33" s="17" t="str">
        <f>'League Play Report'!F45</f>
        <v/>
      </c>
      <c r="B33" s="17">
        <f>'League Play Report'!K45</f>
        <v>0</v>
      </c>
      <c r="C33" s="17" t="str">
        <f>'League Play Report'!$G$10</f>
        <v/>
      </c>
      <c r="D33" s="17" t="e">
        <f>'League Play Report'!#REF!</f>
        <v>#REF!</v>
      </c>
      <c r="E33" s="18" t="e">
        <f>'League Play Report'!#REF!</f>
        <v>#REF!</v>
      </c>
    </row>
    <row r="34" ht="12.75" customHeight="1" spans="1:5">
      <c r="A34" s="17" t="str">
        <f>'League Play Report'!F46</f>
        <v/>
      </c>
      <c r="B34" s="17">
        <f>'League Play Report'!K46</f>
        <v>0</v>
      </c>
      <c r="C34" s="17" t="str">
        <f>'League Play Report'!$G$10</f>
        <v/>
      </c>
      <c r="D34" s="17" t="e">
        <f>'League Play Report'!#REF!</f>
        <v>#REF!</v>
      </c>
      <c r="E34" s="18" t="e">
        <f>'League Play Report'!#REF!</f>
        <v>#REF!</v>
      </c>
    </row>
    <row r="35" ht="12.75" customHeight="1" spans="1:5">
      <c r="A35" s="17" t="str">
        <f>'League Play Report'!F47</f>
        <v/>
      </c>
      <c r="B35" s="17">
        <f>'League Play Report'!K47</f>
        <v>0</v>
      </c>
      <c r="C35" s="17" t="str">
        <f>'League Play Report'!$G$10</f>
        <v/>
      </c>
      <c r="D35" s="17" t="e">
        <f>'League Play Report'!#REF!</f>
        <v>#REF!</v>
      </c>
      <c r="E35" s="18" t="e">
        <f>'League Play Report'!#REF!</f>
        <v>#REF!</v>
      </c>
    </row>
    <row r="36" ht="12.75" customHeight="1" spans="1:5">
      <c r="A36" s="17" t="str">
        <f>'League Play Report'!F48</f>
        <v/>
      </c>
      <c r="B36" s="17">
        <f>'League Play Report'!K48</f>
        <v>0</v>
      </c>
      <c r="C36" s="17" t="str">
        <f>'League Play Report'!$G$10</f>
        <v/>
      </c>
      <c r="D36" s="17" t="e">
        <f>'League Play Report'!#REF!</f>
        <v>#REF!</v>
      </c>
      <c r="E36" s="18" t="e">
        <f>'League Play Report'!#REF!</f>
        <v>#REF!</v>
      </c>
    </row>
    <row r="37" ht="12.75" customHeight="1" spans="1:5">
      <c r="A37" s="17" t="str">
        <f>'League Play Report'!F49</f>
        <v/>
      </c>
      <c r="B37" s="17">
        <f>'League Play Report'!K49</f>
        <v>0</v>
      </c>
      <c r="C37" s="17" t="str">
        <f>'League Play Report'!$G$10</f>
        <v/>
      </c>
      <c r="D37" s="17" t="e">
        <f>'League Play Report'!#REF!</f>
        <v>#REF!</v>
      </c>
      <c r="E37" s="18" t="e">
        <f>'League Play Report'!#REF!</f>
        <v>#REF!</v>
      </c>
    </row>
    <row r="38" ht="12.75" customHeight="1" spans="1:5">
      <c r="A38" s="17" t="str">
        <f>'League Play Report'!F50</f>
        <v/>
      </c>
      <c r="B38" s="17">
        <f>'League Play Report'!K50</f>
        <v>0</v>
      </c>
      <c r="C38" s="17" t="str">
        <f>'League Play Report'!$G$10</f>
        <v/>
      </c>
      <c r="D38" s="17" t="e">
        <f>'League Play Report'!#REF!</f>
        <v>#REF!</v>
      </c>
      <c r="E38" s="18" t="e">
        <f>'League Play Report'!#REF!</f>
        <v>#REF!</v>
      </c>
    </row>
    <row r="39" ht="12.75" customHeight="1" spans="1:5">
      <c r="A39" s="17" t="str">
        <f>'League Play Report'!F51</f>
        <v/>
      </c>
      <c r="B39" s="17">
        <f>'League Play Report'!K51</f>
        <v>0</v>
      </c>
      <c r="C39" s="17" t="str">
        <f>'League Play Report'!$G$10</f>
        <v/>
      </c>
      <c r="D39" s="17" t="e">
        <f>'League Play Report'!#REF!</f>
        <v>#REF!</v>
      </c>
      <c r="E39" s="18" t="e">
        <f>'League Play Report'!#REF!</f>
        <v>#REF!</v>
      </c>
    </row>
    <row r="40" ht="12.75" customHeight="1" spans="1:5">
      <c r="A40" s="17" t="str">
        <f>'League Play Report'!F52</f>
        <v/>
      </c>
      <c r="B40" s="17">
        <f>'League Play Report'!K52</f>
        <v>0</v>
      </c>
      <c r="C40" s="17" t="str">
        <f>'League Play Report'!$G$10</f>
        <v/>
      </c>
      <c r="D40" s="17" t="e">
        <f>'League Play Report'!#REF!</f>
        <v>#REF!</v>
      </c>
      <c r="E40" s="18" t="e">
        <f>'League Play Report'!#REF!</f>
        <v>#REF!</v>
      </c>
    </row>
    <row r="41" ht="12.75" customHeight="1" spans="1:5">
      <c r="A41" s="17" t="str">
        <f>'League Play Report'!F53</f>
        <v/>
      </c>
      <c r="B41" s="17">
        <f>'League Play Report'!K53</f>
        <v>0</v>
      </c>
      <c r="C41" s="17" t="str">
        <f>'League Play Report'!$G$10</f>
        <v/>
      </c>
      <c r="D41" s="17" t="e">
        <f>'League Play Report'!#REF!</f>
        <v>#REF!</v>
      </c>
      <c r="E41" s="18" t="e">
        <f>'League Play Report'!#REF!</f>
        <v>#REF!</v>
      </c>
    </row>
    <row r="42" ht="12.75" customHeight="1" spans="1:5">
      <c r="A42" s="17" t="e">
        <f>'League Play Report'!#REF!</f>
        <v>#REF!</v>
      </c>
      <c r="B42" s="17" t="e">
        <f>'League Play Report'!#REF!</f>
        <v>#REF!</v>
      </c>
      <c r="C42" s="17" t="str">
        <f>'League Play Report'!$G$10</f>
        <v/>
      </c>
      <c r="D42" s="17" t="e">
        <f>'League Play Report'!#REF!</f>
        <v>#REF!</v>
      </c>
      <c r="E42" s="18" t="e">
        <f>'League Play Report'!#REF!</f>
        <v>#REF!</v>
      </c>
    </row>
    <row r="43" ht="12.75" customHeight="1" spans="1:5">
      <c r="A43" s="17" t="e">
        <f>'League Play Report'!#REF!</f>
        <v>#REF!</v>
      </c>
      <c r="B43" s="17" t="e">
        <f>'League Play Report'!#REF!</f>
        <v>#REF!</v>
      </c>
      <c r="C43" s="17" t="str">
        <f>'League Play Report'!$G$10</f>
        <v/>
      </c>
      <c r="D43" s="17" t="e">
        <f>'League Play Report'!#REF!</f>
        <v>#REF!</v>
      </c>
      <c r="E43" s="18" t="e">
        <f>'League Play Report'!#REF!</f>
        <v>#REF!</v>
      </c>
    </row>
    <row r="44" ht="12.75" customHeight="1" spans="1:5">
      <c r="A44" s="17" t="e">
        <f>'League Play Report'!#REF!</f>
        <v>#REF!</v>
      </c>
      <c r="B44" s="17" t="e">
        <f>'League Play Report'!#REF!</f>
        <v>#REF!</v>
      </c>
      <c r="C44" s="17" t="str">
        <f>'League Play Report'!$G$10</f>
        <v/>
      </c>
      <c r="D44" s="17" t="e">
        <f>'League Play Report'!#REF!</f>
        <v>#REF!</v>
      </c>
      <c r="E44" s="18" t="e">
        <f>'League Play Report'!#REF!</f>
        <v>#REF!</v>
      </c>
    </row>
    <row r="45" ht="12.75" customHeight="1" spans="1:5">
      <c r="A45" s="17" t="e">
        <f>'League Play Report'!#REF!</f>
        <v>#REF!</v>
      </c>
      <c r="B45" s="17" t="e">
        <f>'League Play Report'!#REF!</f>
        <v>#REF!</v>
      </c>
      <c r="C45" s="17" t="str">
        <f>'League Play Report'!$G$10</f>
        <v/>
      </c>
      <c r="D45" s="17" t="e">
        <f>'League Play Report'!#REF!</f>
        <v>#REF!</v>
      </c>
      <c r="E45" s="18" t="e">
        <f>'League Play Report'!#REF!</f>
        <v>#REF!</v>
      </c>
    </row>
    <row r="46" ht="12.75" customHeight="1" spans="1:5">
      <c r="A46" s="17" t="e">
        <f>'League Play Report'!#REF!</f>
        <v>#REF!</v>
      </c>
      <c r="B46" s="17" t="e">
        <f>'League Play Report'!#REF!</f>
        <v>#REF!</v>
      </c>
      <c r="C46" s="17" t="str">
        <f>'League Play Report'!$G$10</f>
        <v/>
      </c>
      <c r="D46" s="17" t="e">
        <f>'League Play Report'!#REF!</f>
        <v>#REF!</v>
      </c>
      <c r="E46" s="18" t="e">
        <f>'League Play Report'!#REF!</f>
        <v>#REF!</v>
      </c>
    </row>
    <row r="47" ht="12.75" customHeight="1" spans="1:5">
      <c r="A47" s="17" t="e">
        <f>'League Play Report'!#REF!</f>
        <v>#REF!</v>
      </c>
      <c r="B47" s="17" t="e">
        <f>'League Play Report'!#REF!</f>
        <v>#REF!</v>
      </c>
      <c r="C47" s="17" t="str">
        <f>'League Play Report'!$G$10</f>
        <v/>
      </c>
      <c r="D47" s="17" t="e">
        <f>'League Play Report'!#REF!</f>
        <v>#REF!</v>
      </c>
      <c r="E47" s="18" t="e">
        <f>'League Play Report'!#REF!</f>
        <v>#REF!</v>
      </c>
    </row>
    <row r="48" ht="12.75" customHeight="1" spans="1:5">
      <c r="A48" s="17" t="e">
        <f>'League Play Report'!#REF!</f>
        <v>#REF!</v>
      </c>
      <c r="B48" s="17" t="e">
        <f>'League Play Report'!#REF!</f>
        <v>#REF!</v>
      </c>
      <c r="C48" s="17" t="str">
        <f>'League Play Report'!$G$10</f>
        <v/>
      </c>
      <c r="D48" s="17" t="e">
        <f>'League Play Report'!#REF!</f>
        <v>#REF!</v>
      </c>
      <c r="E48" s="18" t="e">
        <f>'League Play Report'!#REF!</f>
        <v>#REF!</v>
      </c>
    </row>
    <row r="49" ht="12.75" customHeight="1" spans="1:5">
      <c r="A49" s="17" t="e">
        <f>'League Play Report'!#REF!</f>
        <v>#REF!</v>
      </c>
      <c r="B49" s="17" t="e">
        <f>'League Play Report'!#REF!</f>
        <v>#REF!</v>
      </c>
      <c r="C49" s="17" t="str">
        <f>'League Play Report'!$G$10</f>
        <v/>
      </c>
      <c r="D49" s="17" t="e">
        <f>'League Play Report'!#REF!</f>
        <v>#REF!</v>
      </c>
      <c r="E49" s="18" t="e">
        <f>'League Play Report'!#REF!</f>
        <v>#REF!</v>
      </c>
    </row>
    <row r="50" ht="12.75" customHeight="1" spans="1:5">
      <c r="A50" s="19" t="e">
        <f>#REF!</f>
        <v>#REF!</v>
      </c>
      <c r="B50" s="19" t="e">
        <f>#REF!</f>
        <v>#REF!</v>
      </c>
      <c r="C50" s="15" t="str">
        <f>'League Play Report'!$G$9</f>
        <v/>
      </c>
      <c r="D50" s="15" t="str">
        <f>'League Play Report'!$K$9</f>
        <v/>
      </c>
      <c r="E50" s="16" t="e">
        <f>'League Play Report'!#REF!</f>
        <v>#REF!</v>
      </c>
    </row>
    <row r="51" ht="12.75" customHeight="1" spans="1:5">
      <c r="A51" s="19" t="e">
        <f>#REF!</f>
        <v>#REF!</v>
      </c>
      <c r="B51" s="19" t="e">
        <f>#REF!</f>
        <v>#REF!</v>
      </c>
      <c r="C51" s="15" t="str">
        <f>'League Play Report'!$G$9</f>
        <v/>
      </c>
      <c r="D51" s="15" t="str">
        <f>'League Play Report'!$K$9</f>
        <v/>
      </c>
      <c r="E51" s="16" t="e">
        <f>'League Play Report'!#REF!</f>
        <v>#REF!</v>
      </c>
    </row>
    <row r="52" ht="12.75" customHeight="1" spans="1:5">
      <c r="A52" s="19" t="e">
        <f>#REF!</f>
        <v>#REF!</v>
      </c>
      <c r="B52" s="19" t="e">
        <f>#REF!</f>
        <v>#REF!</v>
      </c>
      <c r="C52" s="15" t="str">
        <f>'League Play Report'!$G$9</f>
        <v/>
      </c>
      <c r="D52" s="15" t="str">
        <f>'League Play Report'!$K$9</f>
        <v/>
      </c>
      <c r="E52" s="16" t="e">
        <f>'League Play Report'!#REF!</f>
        <v>#REF!</v>
      </c>
    </row>
    <row r="53" ht="12.75" customHeight="1" spans="1:5">
      <c r="A53" s="19" t="e">
        <f>#REF!</f>
        <v>#REF!</v>
      </c>
      <c r="B53" s="19" t="e">
        <f>#REF!</f>
        <v>#REF!</v>
      </c>
      <c r="C53" s="15" t="str">
        <f>'League Play Report'!$G$9</f>
        <v/>
      </c>
      <c r="D53" s="15" t="str">
        <f>'League Play Report'!$K$9</f>
        <v/>
      </c>
      <c r="E53" s="16" t="e">
        <f>'League Play Report'!#REF!</f>
        <v>#REF!</v>
      </c>
    </row>
    <row r="54" ht="12.75" customHeight="1" spans="1:5">
      <c r="A54" s="19" t="e">
        <f>#REF!</f>
        <v>#REF!</v>
      </c>
      <c r="B54" s="19" t="e">
        <f>#REF!</f>
        <v>#REF!</v>
      </c>
      <c r="C54" s="15" t="str">
        <f>'League Play Report'!$G$9</f>
        <v/>
      </c>
      <c r="D54" s="15" t="str">
        <f>'League Play Report'!$K$9</f>
        <v/>
      </c>
      <c r="E54" s="16" t="e">
        <f>'League Play Report'!#REF!</f>
        <v>#REF!</v>
      </c>
    </row>
    <row r="55" ht="12.75" customHeight="1" spans="1:5">
      <c r="A55" s="19" t="e">
        <f>#REF!</f>
        <v>#REF!</v>
      </c>
      <c r="B55" s="19" t="e">
        <f>#REF!</f>
        <v>#REF!</v>
      </c>
      <c r="C55" s="15" t="str">
        <f>'League Play Report'!$G$9</f>
        <v/>
      </c>
      <c r="D55" s="15" t="str">
        <f>'League Play Report'!$K$9</f>
        <v/>
      </c>
      <c r="E55" s="16" t="e">
        <f>'League Play Report'!#REF!</f>
        <v>#REF!</v>
      </c>
    </row>
    <row r="56" ht="12.75" customHeight="1" spans="1:5">
      <c r="A56" s="19" t="e">
        <f>#REF!</f>
        <v>#REF!</v>
      </c>
      <c r="B56" s="19" t="e">
        <f>#REF!</f>
        <v>#REF!</v>
      </c>
      <c r="C56" s="15" t="str">
        <f>'League Play Report'!$G$9</f>
        <v/>
      </c>
      <c r="D56" s="15" t="str">
        <f>'League Play Report'!$K$9</f>
        <v/>
      </c>
      <c r="E56" s="16" t="e">
        <f>'League Play Report'!#REF!</f>
        <v>#REF!</v>
      </c>
    </row>
    <row r="57" ht="12.75" customHeight="1" spans="1:5">
      <c r="A57" s="19" t="e">
        <f>#REF!</f>
        <v>#REF!</v>
      </c>
      <c r="B57" s="19" t="e">
        <f>#REF!</f>
        <v>#REF!</v>
      </c>
      <c r="C57" s="15" t="str">
        <f>'League Play Report'!$G$9</f>
        <v/>
      </c>
      <c r="D57" s="15" t="str">
        <f>'League Play Report'!$K$9</f>
        <v/>
      </c>
      <c r="E57" s="16" t="e">
        <f>'League Play Report'!#REF!</f>
        <v>#REF!</v>
      </c>
    </row>
    <row r="58" ht="12.75" customHeight="1" spans="1:5">
      <c r="A58" s="19" t="e">
        <f>#REF!</f>
        <v>#REF!</v>
      </c>
      <c r="B58" s="19" t="e">
        <f>#REF!</f>
        <v>#REF!</v>
      </c>
      <c r="C58" s="15" t="str">
        <f>'League Play Report'!$G$9</f>
        <v/>
      </c>
      <c r="D58" s="15" t="str">
        <f>'League Play Report'!$K$9</f>
        <v/>
      </c>
      <c r="E58" s="16" t="e">
        <f>'League Play Report'!#REF!</f>
        <v>#REF!</v>
      </c>
    </row>
    <row r="59" ht="12.75" customHeight="1" spans="1:5">
      <c r="A59" s="19" t="e">
        <f>#REF!</f>
        <v>#REF!</v>
      </c>
      <c r="B59" s="19" t="e">
        <f>#REF!</f>
        <v>#REF!</v>
      </c>
      <c r="C59" s="15" t="str">
        <f>'League Play Report'!$G$9</f>
        <v/>
      </c>
      <c r="D59" s="15" t="str">
        <f>'League Play Report'!$K$9</f>
        <v/>
      </c>
      <c r="E59" s="16" t="e">
        <f>'League Play Report'!#REF!</f>
        <v>#REF!</v>
      </c>
    </row>
    <row r="60" ht="12.75" customHeight="1" spans="1:5">
      <c r="A60" s="19" t="e">
        <f>#REF!</f>
        <v>#REF!</v>
      </c>
      <c r="B60" s="19" t="e">
        <f>#REF!</f>
        <v>#REF!</v>
      </c>
      <c r="C60" s="15" t="str">
        <f>'League Play Report'!$G$9</f>
        <v/>
      </c>
      <c r="D60" s="15" t="str">
        <f>'League Play Report'!$K$9</f>
        <v/>
      </c>
      <c r="E60" s="16" t="e">
        <f>'League Play Report'!#REF!</f>
        <v>#REF!</v>
      </c>
    </row>
    <row r="61" ht="12.75" customHeight="1" spans="1:5">
      <c r="A61" s="19" t="e">
        <f>#REF!</f>
        <v>#REF!</v>
      </c>
      <c r="B61" s="19" t="e">
        <f>#REF!</f>
        <v>#REF!</v>
      </c>
      <c r="C61" s="15" t="str">
        <f>'League Play Report'!$G$9</f>
        <v/>
      </c>
      <c r="D61" s="15" t="str">
        <f>'League Play Report'!$K$9</f>
        <v/>
      </c>
      <c r="E61" s="16" t="e">
        <f>'League Play Report'!#REF!</f>
        <v>#REF!</v>
      </c>
    </row>
    <row r="62" ht="12.75" customHeight="1" spans="1:5">
      <c r="A62" s="19" t="e">
        <f>#REF!</f>
        <v>#REF!</v>
      </c>
      <c r="B62" s="19" t="e">
        <f>#REF!</f>
        <v>#REF!</v>
      </c>
      <c r="C62" s="15" t="str">
        <f>'League Play Report'!$G$9</f>
        <v/>
      </c>
      <c r="D62" s="15" t="str">
        <f>'League Play Report'!$K$9</f>
        <v/>
      </c>
      <c r="E62" s="16" t="e">
        <f>'League Play Report'!#REF!</f>
        <v>#REF!</v>
      </c>
    </row>
    <row r="63" ht="12.75" customHeight="1" spans="1:5">
      <c r="A63" s="19" t="e">
        <f>#REF!</f>
        <v>#REF!</v>
      </c>
      <c r="B63" s="19" t="e">
        <f>#REF!</f>
        <v>#REF!</v>
      </c>
      <c r="C63" s="15" t="str">
        <f>'League Play Report'!$G$9</f>
        <v/>
      </c>
      <c r="D63" s="15" t="str">
        <f>'League Play Report'!$K$9</f>
        <v/>
      </c>
      <c r="E63" s="16" t="e">
        <f>'League Play Report'!#REF!</f>
        <v>#REF!</v>
      </c>
    </row>
    <row r="64" ht="12.75" customHeight="1" spans="1:5">
      <c r="A64" s="19" t="e">
        <f>#REF!</f>
        <v>#REF!</v>
      </c>
      <c r="B64" s="19" t="e">
        <f>#REF!</f>
        <v>#REF!</v>
      </c>
      <c r="C64" s="15" t="str">
        <f>'League Play Report'!$G$9</f>
        <v/>
      </c>
      <c r="D64" s="15" t="str">
        <f>'League Play Report'!$K$9</f>
        <v/>
      </c>
      <c r="E64" s="16" t="e">
        <f>'League Play Report'!#REF!</f>
        <v>#REF!</v>
      </c>
    </row>
    <row r="65" ht="12.75" customHeight="1" spans="1:5">
      <c r="A65" s="19" t="e">
        <f>#REF!</f>
        <v>#REF!</v>
      </c>
      <c r="B65" s="19" t="e">
        <f>#REF!</f>
        <v>#REF!</v>
      </c>
      <c r="C65" s="15" t="str">
        <f>'League Play Report'!$G$9</f>
        <v/>
      </c>
      <c r="D65" s="15" t="str">
        <f>'League Play Report'!$K$9</f>
        <v/>
      </c>
      <c r="E65" s="16" t="e">
        <f>'League Play Report'!#REF!</f>
        <v>#REF!</v>
      </c>
    </row>
    <row r="66" ht="12.75" customHeight="1" spans="1:5">
      <c r="A66" s="17" t="e">
        <f>#REF!</f>
        <v>#REF!</v>
      </c>
      <c r="B66" s="17" t="e">
        <f>#REF!</f>
        <v>#REF!</v>
      </c>
      <c r="C66" s="17" t="str">
        <f>'League Play Report'!$G$10</f>
        <v/>
      </c>
      <c r="D66" s="17" t="e">
        <f>'League Play Report'!#REF!</f>
        <v>#REF!</v>
      </c>
      <c r="E66" s="18" t="e">
        <f>'League Play Report'!#REF!</f>
        <v>#REF!</v>
      </c>
    </row>
    <row r="67" ht="12.75" customHeight="1" spans="1:5">
      <c r="A67" s="17" t="e">
        <f>#REF!</f>
        <v>#REF!</v>
      </c>
      <c r="B67" s="17" t="e">
        <f>#REF!</f>
        <v>#REF!</v>
      </c>
      <c r="C67" s="17" t="str">
        <f>'League Play Report'!$G$10</f>
        <v/>
      </c>
      <c r="D67" s="17" t="e">
        <f>'League Play Report'!#REF!</f>
        <v>#REF!</v>
      </c>
      <c r="E67" s="18" t="e">
        <f>'League Play Report'!#REF!</f>
        <v>#REF!</v>
      </c>
    </row>
    <row r="68" ht="12.75" customHeight="1" spans="1:5">
      <c r="A68" s="17" t="e">
        <f>#REF!</f>
        <v>#REF!</v>
      </c>
      <c r="B68" s="17" t="e">
        <f>#REF!</f>
        <v>#REF!</v>
      </c>
      <c r="C68" s="17" t="str">
        <f>'League Play Report'!$G$10</f>
        <v/>
      </c>
      <c r="D68" s="17" t="e">
        <f>'League Play Report'!#REF!</f>
        <v>#REF!</v>
      </c>
      <c r="E68" s="18" t="e">
        <f>'League Play Report'!#REF!</f>
        <v>#REF!</v>
      </c>
    </row>
    <row r="69" ht="12.75" customHeight="1" spans="1:5">
      <c r="A69" s="17" t="e">
        <f>#REF!</f>
        <v>#REF!</v>
      </c>
      <c r="B69" s="17" t="e">
        <f>#REF!</f>
        <v>#REF!</v>
      </c>
      <c r="C69" s="17" t="str">
        <f>'League Play Report'!$G$10</f>
        <v/>
      </c>
      <c r="D69" s="17" t="e">
        <f>'League Play Report'!#REF!</f>
        <v>#REF!</v>
      </c>
      <c r="E69" s="18" t="e">
        <f>'League Play Report'!#REF!</f>
        <v>#REF!</v>
      </c>
    </row>
    <row r="70" ht="12.75" customHeight="1" spans="1:5">
      <c r="A70" s="17" t="e">
        <f>#REF!</f>
        <v>#REF!</v>
      </c>
      <c r="B70" s="17" t="e">
        <f>#REF!</f>
        <v>#REF!</v>
      </c>
      <c r="C70" s="17" t="str">
        <f>'League Play Report'!$G$10</f>
        <v/>
      </c>
      <c r="D70" s="17" t="e">
        <f>'League Play Report'!#REF!</f>
        <v>#REF!</v>
      </c>
      <c r="E70" s="18" t="e">
        <f>'League Play Report'!#REF!</f>
        <v>#REF!</v>
      </c>
    </row>
    <row r="71" ht="12.75" customHeight="1" spans="1:5">
      <c r="A71" s="17" t="e">
        <f>#REF!</f>
        <v>#REF!</v>
      </c>
      <c r="B71" s="17" t="e">
        <f>#REF!</f>
        <v>#REF!</v>
      </c>
      <c r="C71" s="17" t="str">
        <f>'League Play Report'!$G$10</f>
        <v/>
      </c>
      <c r="D71" s="17" t="e">
        <f>'League Play Report'!#REF!</f>
        <v>#REF!</v>
      </c>
      <c r="E71" s="18" t="e">
        <f>'League Play Report'!#REF!</f>
        <v>#REF!</v>
      </c>
    </row>
    <row r="72" ht="12.75" customHeight="1" spans="1:5">
      <c r="A72" s="17" t="e">
        <f>#REF!</f>
        <v>#REF!</v>
      </c>
      <c r="B72" s="17" t="e">
        <f>#REF!</f>
        <v>#REF!</v>
      </c>
      <c r="C72" s="17" t="str">
        <f>'League Play Report'!$G$10</f>
        <v/>
      </c>
      <c r="D72" s="17" t="e">
        <f>'League Play Report'!#REF!</f>
        <v>#REF!</v>
      </c>
      <c r="E72" s="18" t="e">
        <f>'League Play Report'!#REF!</f>
        <v>#REF!</v>
      </c>
    </row>
    <row r="73" ht="12.75" customHeight="1" spans="1:5">
      <c r="A73" s="17" t="e">
        <f>#REF!</f>
        <v>#REF!</v>
      </c>
      <c r="B73" s="17" t="e">
        <f>#REF!</f>
        <v>#REF!</v>
      </c>
      <c r="C73" s="17" t="str">
        <f>'League Play Report'!$G$10</f>
        <v/>
      </c>
      <c r="D73" s="17" t="e">
        <f>'League Play Report'!#REF!</f>
        <v>#REF!</v>
      </c>
      <c r="E73" s="18" t="e">
        <f>'League Play Report'!#REF!</f>
        <v>#REF!</v>
      </c>
    </row>
    <row r="74" ht="12.75" customHeight="1" spans="1:5">
      <c r="A74" s="17" t="e">
        <f>#REF!</f>
        <v>#REF!</v>
      </c>
      <c r="B74" s="17" t="e">
        <f>#REF!</f>
        <v>#REF!</v>
      </c>
      <c r="C74" s="17" t="str">
        <f>'League Play Report'!$G$10</f>
        <v/>
      </c>
      <c r="D74" s="17" t="e">
        <f>'League Play Report'!#REF!</f>
        <v>#REF!</v>
      </c>
      <c r="E74" s="18" t="e">
        <f>'League Play Report'!#REF!</f>
        <v>#REF!</v>
      </c>
    </row>
    <row r="75" ht="12.75" customHeight="1" spans="1:5">
      <c r="A75" s="17" t="e">
        <f>#REF!</f>
        <v>#REF!</v>
      </c>
      <c r="B75" s="17" t="e">
        <f>#REF!</f>
        <v>#REF!</v>
      </c>
      <c r="C75" s="17" t="str">
        <f>'League Play Report'!$G$10</f>
        <v/>
      </c>
      <c r="D75" s="17" t="e">
        <f>'League Play Report'!#REF!</f>
        <v>#REF!</v>
      </c>
      <c r="E75" s="18" t="e">
        <f>'League Play Report'!#REF!</f>
        <v>#REF!</v>
      </c>
    </row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0"/>
  <sheetViews>
    <sheetView workbookViewId="0">
      <selection activeCell="H13" sqref="H13"/>
    </sheetView>
  </sheetViews>
  <sheetFormatPr defaultColWidth="14.4285714285714" defaultRowHeight="15" customHeight="1" outlineLevelCol="6"/>
  <cols>
    <col min="1" max="1" width="10.7142857142857" customWidth="1"/>
    <col min="2" max="2" width="20.7142857142857" customWidth="1"/>
    <col min="3" max="3" width="10.7142857142857" customWidth="1"/>
    <col min="4" max="4" width="6.42857142857143" customWidth="1"/>
    <col min="5" max="5" width="10.7142857142857" customWidth="1"/>
    <col min="6" max="6" width="17.7142857142857" customWidth="1"/>
    <col min="7" max="26" width="10.7142857142857" customWidth="1"/>
  </cols>
  <sheetData>
    <row r="1" ht="12.75" customHeight="1" spans="1:7">
      <c r="A1" s="7"/>
      <c r="B1" s="8" t="str">
        <f>'League Play Report'!S5</f>
        <v/>
      </c>
      <c r="C1" s="7"/>
      <c r="E1" s="9"/>
      <c r="F1" s="10" t="e">
        <f>'League Play Report'!#REF!</f>
        <v>#REF!</v>
      </c>
      <c r="G1" s="9"/>
    </row>
    <row r="2" ht="12.75" customHeight="1" spans="1:7">
      <c r="A2" s="11" t="s">
        <v>266</v>
      </c>
      <c r="B2" s="11" t="s">
        <v>57</v>
      </c>
      <c r="C2" s="11" t="s">
        <v>58</v>
      </c>
      <c r="E2" s="11" t="s">
        <v>266</v>
      </c>
      <c r="F2" s="11" t="s">
        <v>57</v>
      </c>
      <c r="G2" s="11" t="s">
        <v>58</v>
      </c>
    </row>
    <row r="3" ht="12.75" customHeight="1" spans="1:7">
      <c r="A3" s="12">
        <v>1001</v>
      </c>
      <c r="B3" s="12" t="s">
        <v>271</v>
      </c>
      <c r="C3" s="13">
        <v>4.1</v>
      </c>
      <c r="E3" s="12">
        <v>901</v>
      </c>
      <c r="F3" s="12" t="s">
        <v>272</v>
      </c>
      <c r="G3" s="12">
        <v>3.2</v>
      </c>
    </row>
    <row r="4" ht="12.75" customHeight="1" spans="1:7">
      <c r="A4" s="12">
        <v>1002</v>
      </c>
      <c r="B4" s="12" t="s">
        <v>273</v>
      </c>
      <c r="C4" s="13">
        <v>4.8</v>
      </c>
      <c r="E4" s="12">
        <v>902</v>
      </c>
      <c r="F4" s="12" t="s">
        <v>274</v>
      </c>
      <c r="G4" s="12">
        <v>4.5</v>
      </c>
    </row>
    <row r="5" ht="12.75" customHeight="1" spans="1:7">
      <c r="A5" s="12">
        <v>1003</v>
      </c>
      <c r="B5" s="12" t="s">
        <v>275</v>
      </c>
      <c r="C5" s="13">
        <v>5.1</v>
      </c>
      <c r="E5" s="12">
        <v>903</v>
      </c>
      <c r="F5" s="12" t="s">
        <v>276</v>
      </c>
      <c r="G5" s="12">
        <v>7.4</v>
      </c>
    </row>
    <row r="6" ht="12.75" customHeight="1" spans="1:7">
      <c r="A6" s="12">
        <v>1004</v>
      </c>
      <c r="B6" s="12" t="s">
        <v>277</v>
      </c>
      <c r="C6" s="13">
        <v>6.9</v>
      </c>
      <c r="E6" s="12">
        <v>904</v>
      </c>
      <c r="F6" s="12" t="s">
        <v>278</v>
      </c>
      <c r="G6" s="12">
        <v>7.6</v>
      </c>
    </row>
    <row r="7" ht="12.75" customHeight="1" spans="1:7">
      <c r="A7" s="12">
        <v>1005</v>
      </c>
      <c r="B7" s="12" t="s">
        <v>279</v>
      </c>
      <c r="C7" s="13">
        <v>8</v>
      </c>
      <c r="E7" s="12">
        <v>905</v>
      </c>
      <c r="F7" s="12" t="s">
        <v>280</v>
      </c>
      <c r="G7" s="12">
        <v>7.7</v>
      </c>
    </row>
    <row r="8" ht="12.75" customHeight="1" spans="1:7">
      <c r="A8" s="12">
        <v>1006</v>
      </c>
      <c r="B8" s="12" t="s">
        <v>281</v>
      </c>
      <c r="C8" s="13">
        <v>8.1</v>
      </c>
      <c r="E8" s="12">
        <v>906</v>
      </c>
      <c r="F8" s="12" t="s">
        <v>282</v>
      </c>
      <c r="G8" s="12">
        <v>8.1</v>
      </c>
    </row>
    <row r="9" ht="12.75" customHeight="1" spans="1:7">
      <c r="A9" s="12">
        <v>1007</v>
      </c>
      <c r="B9" s="12" t="s">
        <v>283</v>
      </c>
      <c r="C9" s="13">
        <v>8.9</v>
      </c>
      <c r="E9" s="12">
        <v>907</v>
      </c>
      <c r="F9" s="12" t="s">
        <v>284</v>
      </c>
      <c r="G9" s="12">
        <v>8.5</v>
      </c>
    </row>
    <row r="10" ht="12.75" customHeight="1" spans="1:7">
      <c r="A10" s="12">
        <v>1008</v>
      </c>
      <c r="B10" s="12" t="s">
        <v>285</v>
      </c>
      <c r="C10" s="13">
        <v>9.3</v>
      </c>
      <c r="E10" s="12">
        <v>908</v>
      </c>
      <c r="F10" s="12" t="s">
        <v>286</v>
      </c>
      <c r="G10" s="12">
        <v>8.6</v>
      </c>
    </row>
    <row r="11" ht="12.75" customHeight="1" spans="1:7">
      <c r="A11" s="12">
        <v>1009</v>
      </c>
      <c r="B11" s="12" t="s">
        <v>287</v>
      </c>
      <c r="C11" s="13">
        <v>9.6</v>
      </c>
      <c r="E11" s="12">
        <v>909</v>
      </c>
      <c r="F11" s="12" t="s">
        <v>288</v>
      </c>
      <c r="G11" s="12">
        <v>8.8</v>
      </c>
    </row>
    <row r="12" ht="12.75" customHeight="1" spans="1:7">
      <c r="A12" s="12">
        <v>1010</v>
      </c>
      <c r="B12" s="12" t="s">
        <v>289</v>
      </c>
      <c r="C12" s="13">
        <v>10</v>
      </c>
      <c r="E12" s="12">
        <v>910</v>
      </c>
      <c r="F12" s="12" t="s">
        <v>290</v>
      </c>
      <c r="G12" s="12">
        <v>9.5</v>
      </c>
    </row>
    <row r="13" ht="12.75" customHeight="1" spans="1:7">
      <c r="A13" s="12">
        <v>1011</v>
      </c>
      <c r="B13" s="12" t="s">
        <v>291</v>
      </c>
      <c r="C13" s="13">
        <v>10.3</v>
      </c>
      <c r="E13" s="12">
        <v>911</v>
      </c>
      <c r="F13" s="12" t="s">
        <v>292</v>
      </c>
      <c r="G13" s="12">
        <v>10.3</v>
      </c>
    </row>
    <row r="14" ht="12.75" customHeight="1" spans="1:7">
      <c r="A14" s="12">
        <v>1012</v>
      </c>
      <c r="B14" s="12" t="s">
        <v>293</v>
      </c>
      <c r="C14" s="13">
        <v>10.3</v>
      </c>
      <c r="E14" s="12">
        <v>912</v>
      </c>
      <c r="F14" s="12" t="s">
        <v>294</v>
      </c>
      <c r="G14" s="12">
        <v>10.5</v>
      </c>
    </row>
    <row r="15" ht="12.75" customHeight="1" spans="1:7">
      <c r="A15" s="12">
        <v>1013</v>
      </c>
      <c r="B15" s="12" t="s">
        <v>295</v>
      </c>
      <c r="C15" s="13">
        <v>10.3</v>
      </c>
      <c r="E15" s="12">
        <v>913</v>
      </c>
      <c r="F15" s="12" t="s">
        <v>296</v>
      </c>
      <c r="G15" s="12">
        <v>10.9</v>
      </c>
    </row>
    <row r="16" ht="12.75" customHeight="1" spans="1:7">
      <c r="A16" s="12">
        <v>1014</v>
      </c>
      <c r="B16" s="12" t="s">
        <v>297</v>
      </c>
      <c r="C16" s="13">
        <v>10.7</v>
      </c>
      <c r="E16" s="12">
        <v>914</v>
      </c>
      <c r="F16" s="12" t="s">
        <v>298</v>
      </c>
      <c r="G16" s="12">
        <v>11</v>
      </c>
    </row>
    <row r="17" ht="12.75" customHeight="1" spans="1:7">
      <c r="A17" s="12">
        <v>1015</v>
      </c>
      <c r="B17" s="12" t="s">
        <v>299</v>
      </c>
      <c r="C17" s="13">
        <v>10.9</v>
      </c>
      <c r="E17" s="12">
        <v>915</v>
      </c>
      <c r="F17" s="12" t="s">
        <v>300</v>
      </c>
      <c r="G17" s="12">
        <v>11.3</v>
      </c>
    </row>
    <row r="18" ht="12.75" customHeight="1" spans="1:7">
      <c r="A18" s="12">
        <v>1016</v>
      </c>
      <c r="B18" s="12" t="s">
        <v>301</v>
      </c>
      <c r="C18" s="13">
        <v>11.5</v>
      </c>
      <c r="E18" s="12">
        <v>916</v>
      </c>
      <c r="F18" s="12" t="s">
        <v>302</v>
      </c>
      <c r="G18" s="12">
        <v>12</v>
      </c>
    </row>
    <row r="19" ht="12.75" customHeight="1" spans="1:7">
      <c r="A19" s="12">
        <v>1017</v>
      </c>
      <c r="B19" s="12" t="s">
        <v>303</v>
      </c>
      <c r="C19" s="13">
        <v>11.5</v>
      </c>
      <c r="E19" s="12">
        <v>917</v>
      </c>
      <c r="F19" s="12" t="s">
        <v>304</v>
      </c>
      <c r="G19" s="12">
        <v>12.2</v>
      </c>
    </row>
    <row r="20" ht="12.75" customHeight="1" spans="1:7">
      <c r="A20" s="12">
        <v>1018</v>
      </c>
      <c r="B20" s="12" t="s">
        <v>305</v>
      </c>
      <c r="C20" s="13">
        <v>11.5</v>
      </c>
      <c r="E20" s="12">
        <v>918</v>
      </c>
      <c r="F20" s="12" t="s">
        <v>306</v>
      </c>
      <c r="G20" s="12">
        <v>12.8</v>
      </c>
    </row>
    <row r="21" ht="12.75" customHeight="1" spans="1:7">
      <c r="A21" s="12">
        <v>1019</v>
      </c>
      <c r="B21" s="12" t="s">
        <v>307</v>
      </c>
      <c r="C21" s="13">
        <v>11.6</v>
      </c>
      <c r="E21" s="12">
        <v>919</v>
      </c>
      <c r="F21" s="12" t="s">
        <v>308</v>
      </c>
      <c r="G21" s="12">
        <v>13.6</v>
      </c>
    </row>
    <row r="22" ht="12.75" customHeight="1" spans="1:7">
      <c r="A22" s="12">
        <v>1020</v>
      </c>
      <c r="B22" s="12" t="s">
        <v>309</v>
      </c>
      <c r="C22" s="13">
        <v>12.2</v>
      </c>
      <c r="E22" s="12">
        <v>920</v>
      </c>
      <c r="F22" s="12" t="s">
        <v>310</v>
      </c>
      <c r="G22" s="12">
        <v>14.1</v>
      </c>
    </row>
    <row r="23" ht="12.75" customHeight="1" spans="1:7">
      <c r="A23" s="12">
        <v>1021</v>
      </c>
      <c r="B23" s="12" t="s">
        <v>311</v>
      </c>
      <c r="C23" s="13">
        <v>12.5</v>
      </c>
      <c r="E23" s="12">
        <v>921</v>
      </c>
      <c r="F23" s="12" t="s">
        <v>312</v>
      </c>
      <c r="G23" s="12">
        <v>14.2</v>
      </c>
    </row>
    <row r="24" ht="12.75" customHeight="1" spans="1:7">
      <c r="A24" s="12">
        <v>1022</v>
      </c>
      <c r="B24" s="12" t="s">
        <v>313</v>
      </c>
      <c r="C24" s="13">
        <v>12.6</v>
      </c>
      <c r="E24" s="12">
        <v>922</v>
      </c>
      <c r="F24" s="12" t="s">
        <v>314</v>
      </c>
      <c r="G24" s="12">
        <v>14.4</v>
      </c>
    </row>
    <row r="25" ht="12.75" customHeight="1" spans="1:7">
      <c r="A25" s="12">
        <v>1023</v>
      </c>
      <c r="B25" s="12" t="s">
        <v>315</v>
      </c>
      <c r="C25" s="13">
        <v>13</v>
      </c>
      <c r="E25" s="12">
        <v>923</v>
      </c>
      <c r="F25" s="12" t="s">
        <v>316</v>
      </c>
      <c r="G25" s="12">
        <v>14.4</v>
      </c>
    </row>
    <row r="26" ht="12.75" customHeight="1" spans="1:7">
      <c r="A26" s="12">
        <v>1024</v>
      </c>
      <c r="B26" s="12" t="s">
        <v>317</v>
      </c>
      <c r="C26" s="13">
        <v>13.4</v>
      </c>
      <c r="E26" s="12">
        <v>924</v>
      </c>
      <c r="F26" s="12" t="s">
        <v>318</v>
      </c>
      <c r="G26" s="12">
        <v>14.5</v>
      </c>
    </row>
    <row r="27" ht="12.75" customHeight="1" spans="1:7">
      <c r="A27" s="12">
        <v>1025</v>
      </c>
      <c r="B27" s="12" t="s">
        <v>319</v>
      </c>
      <c r="C27" s="13">
        <v>13.6</v>
      </c>
      <c r="E27" s="12">
        <v>925</v>
      </c>
      <c r="F27" s="12" t="s">
        <v>320</v>
      </c>
      <c r="G27" s="12">
        <v>14.7</v>
      </c>
    </row>
    <row r="28" ht="12.75" customHeight="1" spans="1:7">
      <c r="A28" s="12">
        <v>1026</v>
      </c>
      <c r="B28" s="12" t="s">
        <v>321</v>
      </c>
      <c r="C28" s="13">
        <v>13.8</v>
      </c>
      <c r="E28" s="12">
        <v>926</v>
      </c>
      <c r="F28" s="12" t="s">
        <v>322</v>
      </c>
      <c r="G28" s="12">
        <v>14.9</v>
      </c>
    </row>
    <row r="29" ht="12.75" customHeight="1" spans="1:7">
      <c r="A29" s="12">
        <v>1027</v>
      </c>
      <c r="B29" s="12" t="s">
        <v>323</v>
      </c>
      <c r="C29" s="13">
        <v>13.8</v>
      </c>
      <c r="E29" s="12">
        <v>927</v>
      </c>
      <c r="F29" s="12" t="s">
        <v>324</v>
      </c>
      <c r="G29" s="12">
        <v>15.3</v>
      </c>
    </row>
    <row r="30" ht="12.75" customHeight="1" spans="1:7">
      <c r="A30" s="12">
        <v>1028</v>
      </c>
      <c r="B30" s="12" t="s">
        <v>325</v>
      </c>
      <c r="C30" s="13">
        <v>13.8</v>
      </c>
      <c r="E30" s="12">
        <v>928</v>
      </c>
      <c r="F30" s="12" t="s">
        <v>326</v>
      </c>
      <c r="G30" s="12">
        <v>16.3</v>
      </c>
    </row>
    <row r="31" ht="12.75" customHeight="1" spans="1:7">
      <c r="A31" s="12">
        <v>1029</v>
      </c>
      <c r="B31" s="12" t="s">
        <v>327</v>
      </c>
      <c r="C31" s="13">
        <v>14.6</v>
      </c>
      <c r="E31" s="12">
        <v>929</v>
      </c>
      <c r="F31" s="12" t="s">
        <v>328</v>
      </c>
      <c r="G31" s="12">
        <v>16.5</v>
      </c>
    </row>
    <row r="32" ht="12.75" customHeight="1" spans="1:7">
      <c r="A32" s="12">
        <v>1030</v>
      </c>
      <c r="B32" s="12" t="s">
        <v>329</v>
      </c>
      <c r="C32" s="13">
        <v>14.8</v>
      </c>
      <c r="E32" s="12">
        <v>930</v>
      </c>
      <c r="F32" s="12" t="s">
        <v>330</v>
      </c>
      <c r="G32" s="12">
        <v>17.2</v>
      </c>
    </row>
    <row r="33" ht="12.75" customHeight="1" spans="1:7">
      <c r="A33" s="12">
        <v>1031</v>
      </c>
      <c r="B33" s="12" t="s">
        <v>331</v>
      </c>
      <c r="C33" s="13">
        <v>15</v>
      </c>
      <c r="E33" s="12">
        <v>931</v>
      </c>
      <c r="F33" s="12" t="s">
        <v>332</v>
      </c>
      <c r="G33" s="12">
        <v>17.7</v>
      </c>
    </row>
    <row r="34" ht="12.75" customHeight="1" spans="1:7">
      <c r="A34" s="12">
        <v>1032</v>
      </c>
      <c r="B34" s="12" t="s">
        <v>333</v>
      </c>
      <c r="C34" s="13">
        <v>15.5</v>
      </c>
      <c r="E34" s="12">
        <v>932</v>
      </c>
      <c r="F34" s="12" t="s">
        <v>334</v>
      </c>
      <c r="G34" s="12">
        <v>17.7</v>
      </c>
    </row>
    <row r="35" ht="12.75" customHeight="1" spans="1:7">
      <c r="A35" s="12">
        <v>1033</v>
      </c>
      <c r="B35" s="12" t="s">
        <v>335</v>
      </c>
      <c r="C35" s="13">
        <v>15.9</v>
      </c>
      <c r="E35" s="12">
        <v>933</v>
      </c>
      <c r="F35" s="12" t="s">
        <v>336</v>
      </c>
      <c r="G35" s="12">
        <v>17.8</v>
      </c>
    </row>
    <row r="36" ht="12.75" customHeight="1" spans="1:7">
      <c r="A36" s="12">
        <v>1034</v>
      </c>
      <c r="B36" s="12" t="s">
        <v>337</v>
      </c>
      <c r="C36" s="13">
        <v>17.1</v>
      </c>
      <c r="E36" s="12">
        <v>934</v>
      </c>
      <c r="F36" s="12" t="s">
        <v>338</v>
      </c>
      <c r="G36" s="12">
        <v>18.1</v>
      </c>
    </row>
    <row r="37" ht="12.75" customHeight="1" spans="1:7">
      <c r="A37" s="12">
        <v>1035</v>
      </c>
      <c r="B37" s="12" t="s">
        <v>339</v>
      </c>
      <c r="C37" s="13">
        <v>17.4</v>
      </c>
      <c r="E37" s="12">
        <v>935</v>
      </c>
      <c r="F37" s="12" t="s">
        <v>340</v>
      </c>
      <c r="G37" s="12">
        <v>18.1</v>
      </c>
    </row>
    <row r="38" ht="12.75" customHeight="1" spans="1:7">
      <c r="A38" s="12">
        <v>1036</v>
      </c>
      <c r="B38" s="12" t="s">
        <v>341</v>
      </c>
      <c r="C38" s="13">
        <v>17.5</v>
      </c>
      <c r="E38" s="12">
        <v>936</v>
      </c>
      <c r="F38" s="12" t="s">
        <v>342</v>
      </c>
      <c r="G38" s="12">
        <v>18.2</v>
      </c>
    </row>
    <row r="39" ht="12.75" customHeight="1" spans="1:7">
      <c r="A39" s="12">
        <v>1037</v>
      </c>
      <c r="B39" s="12" t="s">
        <v>343</v>
      </c>
      <c r="C39" s="13">
        <v>17.6</v>
      </c>
      <c r="E39" s="12">
        <v>937</v>
      </c>
      <c r="F39" s="12" t="s">
        <v>344</v>
      </c>
      <c r="G39" s="12">
        <v>18.4</v>
      </c>
    </row>
    <row r="40" ht="12.75" customHeight="1" spans="1:7">
      <c r="A40" s="12">
        <v>1038</v>
      </c>
      <c r="B40" s="12" t="s">
        <v>345</v>
      </c>
      <c r="C40" s="13">
        <v>18.3</v>
      </c>
      <c r="E40" s="12">
        <v>938</v>
      </c>
      <c r="F40" s="12" t="s">
        <v>346</v>
      </c>
      <c r="G40" s="12">
        <v>18.9</v>
      </c>
    </row>
    <row r="41" ht="12.75" customHeight="1" spans="1:7">
      <c r="A41" s="12">
        <v>1039</v>
      </c>
      <c r="B41" s="12" t="s">
        <v>347</v>
      </c>
      <c r="C41" s="13">
        <v>18.4</v>
      </c>
      <c r="E41" s="12">
        <v>939</v>
      </c>
      <c r="F41" s="12" t="s">
        <v>348</v>
      </c>
      <c r="G41" s="12">
        <v>20</v>
      </c>
    </row>
    <row r="42" ht="12.75" customHeight="1" spans="1:7">
      <c r="A42" s="12">
        <v>1040</v>
      </c>
      <c r="B42" s="12" t="s">
        <v>349</v>
      </c>
      <c r="C42" s="13">
        <v>19</v>
      </c>
      <c r="E42" s="12">
        <v>940</v>
      </c>
      <c r="F42" s="12" t="s">
        <v>350</v>
      </c>
      <c r="G42" s="12">
        <v>20.1</v>
      </c>
    </row>
    <row r="43" ht="12.75" customHeight="1" spans="1:7">
      <c r="A43" s="12">
        <v>1041</v>
      </c>
      <c r="B43" s="12" t="s">
        <v>351</v>
      </c>
      <c r="C43" s="13">
        <v>19.1</v>
      </c>
      <c r="E43" s="12">
        <v>941</v>
      </c>
      <c r="F43" s="12" t="s">
        <v>352</v>
      </c>
      <c r="G43" s="12">
        <v>20.4</v>
      </c>
    </row>
    <row r="44" ht="12.75" customHeight="1" spans="1:7">
      <c r="A44" s="12">
        <v>1042</v>
      </c>
      <c r="B44" s="12" t="s">
        <v>353</v>
      </c>
      <c r="C44" s="13">
        <v>19.5</v>
      </c>
      <c r="E44" s="12">
        <v>942</v>
      </c>
      <c r="F44" s="12" t="s">
        <v>354</v>
      </c>
      <c r="G44" s="12">
        <v>20.4</v>
      </c>
    </row>
    <row r="45" ht="12.75" customHeight="1" spans="1:7">
      <c r="A45" s="12">
        <v>1043</v>
      </c>
      <c r="B45" s="12" t="s">
        <v>355</v>
      </c>
      <c r="C45" s="13">
        <v>19.6</v>
      </c>
      <c r="E45" s="12">
        <v>943</v>
      </c>
      <c r="F45" s="12" t="s">
        <v>356</v>
      </c>
      <c r="G45" s="12">
        <v>20.7</v>
      </c>
    </row>
    <row r="46" ht="12.75" customHeight="1" spans="1:7">
      <c r="A46" s="12">
        <v>1044</v>
      </c>
      <c r="B46" s="12" t="s">
        <v>357</v>
      </c>
      <c r="C46" s="13">
        <v>20</v>
      </c>
      <c r="E46" s="12">
        <v>944</v>
      </c>
      <c r="F46" s="12" t="s">
        <v>358</v>
      </c>
      <c r="G46" s="12">
        <v>21.1</v>
      </c>
    </row>
    <row r="47" ht="12.75" customHeight="1" spans="1:7">
      <c r="A47" s="12">
        <v>1045</v>
      </c>
      <c r="B47" s="12" t="s">
        <v>359</v>
      </c>
      <c r="C47" s="13">
        <v>21.3</v>
      </c>
      <c r="E47" s="12">
        <v>945</v>
      </c>
      <c r="F47" s="12" t="s">
        <v>360</v>
      </c>
      <c r="G47" s="12">
        <v>21.6</v>
      </c>
    </row>
    <row r="48" ht="12.75" customHeight="1" spans="1:7">
      <c r="A48" s="12">
        <v>1046</v>
      </c>
      <c r="B48" s="12" t="s">
        <v>361</v>
      </c>
      <c r="C48" s="13">
        <v>22.1</v>
      </c>
      <c r="E48" s="12">
        <v>946</v>
      </c>
      <c r="F48" s="12" t="s">
        <v>362</v>
      </c>
      <c r="G48" s="12">
        <v>21.7</v>
      </c>
    </row>
    <row r="49" ht="12.75" customHeight="1" spans="1:7">
      <c r="A49" s="12">
        <v>1047</v>
      </c>
      <c r="B49" s="12" t="s">
        <v>363</v>
      </c>
      <c r="C49" s="13">
        <v>23.4</v>
      </c>
      <c r="E49" s="12">
        <v>947</v>
      </c>
      <c r="F49" s="12" t="s">
        <v>364</v>
      </c>
      <c r="G49" s="12">
        <v>22.6</v>
      </c>
    </row>
    <row r="50" ht="12.75" customHeight="1" spans="1:7">
      <c r="A50" s="12">
        <v>1048</v>
      </c>
      <c r="B50" s="12" t="s">
        <v>365</v>
      </c>
      <c r="C50" s="13">
        <v>23.8</v>
      </c>
      <c r="E50" s="12">
        <v>948</v>
      </c>
      <c r="F50" s="12" t="s">
        <v>366</v>
      </c>
      <c r="G50" s="12">
        <v>22.8</v>
      </c>
    </row>
    <row r="51" ht="12.75" customHeight="1" spans="1:7">
      <c r="A51" s="12">
        <v>1049</v>
      </c>
      <c r="B51" s="12" t="s">
        <v>367</v>
      </c>
      <c r="C51" s="13">
        <v>24</v>
      </c>
      <c r="E51" s="12">
        <v>949</v>
      </c>
      <c r="F51" s="12" t="s">
        <v>368</v>
      </c>
      <c r="G51" s="12">
        <v>23</v>
      </c>
    </row>
    <row r="52" ht="12.75" customHeight="1" spans="1:7">
      <c r="A52" s="12">
        <v>1050</v>
      </c>
      <c r="B52" s="12" t="s">
        <v>369</v>
      </c>
      <c r="C52" s="13">
        <v>26.1</v>
      </c>
      <c r="E52" s="12">
        <v>950</v>
      </c>
      <c r="F52" s="12" t="s">
        <v>370</v>
      </c>
      <c r="G52" s="12">
        <v>23.4</v>
      </c>
    </row>
    <row r="53" ht="12.75" customHeight="1" spans="1:7">
      <c r="A53" s="12">
        <v>1051</v>
      </c>
      <c r="B53" s="12" t="s">
        <v>371</v>
      </c>
      <c r="C53" s="13">
        <v>27</v>
      </c>
      <c r="E53" s="12">
        <v>951</v>
      </c>
      <c r="F53" s="12" t="s">
        <v>372</v>
      </c>
      <c r="G53" s="12">
        <v>23.9</v>
      </c>
    </row>
    <row r="54" ht="12.75" customHeight="1" spans="1:7">
      <c r="A54" s="12">
        <v>1052</v>
      </c>
      <c r="B54" s="12">
        <v>0</v>
      </c>
      <c r="C54" s="12">
        <v>99</v>
      </c>
      <c r="E54" s="12">
        <v>952</v>
      </c>
      <c r="F54" s="12" t="s">
        <v>373</v>
      </c>
      <c r="G54" s="12">
        <v>24.5</v>
      </c>
    </row>
    <row r="55" ht="12.75" customHeight="1" spans="1:7">
      <c r="A55" s="12">
        <v>1053</v>
      </c>
      <c r="B55" s="12">
        <v>0</v>
      </c>
      <c r="C55" s="12">
        <v>99</v>
      </c>
      <c r="E55" s="12">
        <v>953</v>
      </c>
      <c r="F55" s="12" t="s">
        <v>374</v>
      </c>
      <c r="G55" s="12">
        <v>29.3</v>
      </c>
    </row>
    <row r="56" ht="12.75" customHeight="1" spans="1:7">
      <c r="A56" s="12">
        <v>1054</v>
      </c>
      <c r="B56" s="12">
        <v>0</v>
      </c>
      <c r="C56" s="12">
        <v>99</v>
      </c>
      <c r="E56" s="12">
        <v>954</v>
      </c>
      <c r="F56" s="12" t="s">
        <v>375</v>
      </c>
      <c r="G56" s="12">
        <v>31.5</v>
      </c>
    </row>
    <row r="57" ht="12.75" customHeight="1" spans="1:7">
      <c r="A57" s="12">
        <v>1055</v>
      </c>
      <c r="B57" s="12">
        <v>0</v>
      </c>
      <c r="C57" s="12">
        <v>99</v>
      </c>
      <c r="E57" s="12">
        <v>955</v>
      </c>
      <c r="F57" s="12" t="s">
        <v>376</v>
      </c>
      <c r="G57" s="12">
        <v>32.2</v>
      </c>
    </row>
    <row r="58" ht="12.75" customHeight="1" spans="1:7">
      <c r="A58" s="12">
        <v>1056</v>
      </c>
      <c r="B58" s="12">
        <v>0</v>
      </c>
      <c r="C58" s="12">
        <v>99</v>
      </c>
      <c r="E58" s="12">
        <v>956</v>
      </c>
      <c r="F58" s="12" t="s">
        <v>377</v>
      </c>
      <c r="G58" s="12">
        <v>33.1</v>
      </c>
    </row>
    <row r="59" ht="12.75" customHeight="1" spans="1:7">
      <c r="A59" s="12">
        <v>1057</v>
      </c>
      <c r="B59" s="12">
        <v>0</v>
      </c>
      <c r="C59" s="12">
        <v>99</v>
      </c>
      <c r="E59" s="12">
        <v>957</v>
      </c>
      <c r="F59" s="12">
        <v>0</v>
      </c>
      <c r="G59" s="12">
        <v>0</v>
      </c>
    </row>
    <row r="60" ht="12.75" customHeight="1" spans="1:7">
      <c r="A60" s="12">
        <v>1058</v>
      </c>
      <c r="B60" s="12">
        <v>0</v>
      </c>
      <c r="C60" s="12">
        <v>99</v>
      </c>
      <c r="E60" s="12">
        <v>958</v>
      </c>
      <c r="F60" s="12">
        <v>0</v>
      </c>
      <c r="G60" s="12">
        <v>0</v>
      </c>
    </row>
    <row r="61" ht="12.75" customHeight="1" spans="1:7">
      <c r="A61" s="12">
        <v>1059</v>
      </c>
      <c r="B61" s="12">
        <v>0</v>
      </c>
      <c r="C61" s="12">
        <v>99</v>
      </c>
      <c r="E61" s="12">
        <v>959</v>
      </c>
      <c r="F61" s="12">
        <v>0</v>
      </c>
      <c r="G61" s="12">
        <v>0</v>
      </c>
    </row>
    <row r="62" ht="12.75" customHeight="1" spans="1:7">
      <c r="A62" s="12">
        <v>1060</v>
      </c>
      <c r="B62" s="12">
        <v>0</v>
      </c>
      <c r="C62" s="12">
        <v>99</v>
      </c>
      <c r="E62" s="12">
        <v>960</v>
      </c>
      <c r="F62" s="12">
        <v>0</v>
      </c>
      <c r="G62" s="12">
        <v>0</v>
      </c>
    </row>
    <row r="63" ht="12.75" customHeight="1" spans="1:7">
      <c r="A63" s="12">
        <v>1061</v>
      </c>
      <c r="B63" s="12">
        <v>0</v>
      </c>
      <c r="C63" s="12">
        <v>99</v>
      </c>
      <c r="E63" s="12">
        <v>961</v>
      </c>
      <c r="F63" s="12">
        <v>0</v>
      </c>
      <c r="G63" s="12">
        <v>0</v>
      </c>
    </row>
    <row r="64" ht="12.75" customHeight="1" spans="1:7">
      <c r="A64" s="12">
        <v>1062</v>
      </c>
      <c r="B64" s="12">
        <v>0</v>
      </c>
      <c r="C64" s="12">
        <v>99</v>
      </c>
      <c r="E64" s="12">
        <v>962</v>
      </c>
      <c r="F64" s="12">
        <v>0</v>
      </c>
      <c r="G64" s="12">
        <v>0</v>
      </c>
    </row>
    <row r="65" ht="12.75" customHeight="1" spans="1:7">
      <c r="A65" s="12">
        <v>1063</v>
      </c>
      <c r="B65" s="12">
        <v>0</v>
      </c>
      <c r="C65" s="12">
        <v>99</v>
      </c>
      <c r="E65" s="12">
        <v>963</v>
      </c>
      <c r="F65" s="12">
        <v>0</v>
      </c>
      <c r="G65" s="12">
        <v>0</v>
      </c>
    </row>
    <row r="66" ht="12.75" customHeight="1" spans="1:7">
      <c r="A66" s="12">
        <v>1064</v>
      </c>
      <c r="B66" s="12">
        <v>0</v>
      </c>
      <c r="C66" s="12">
        <v>99</v>
      </c>
      <c r="E66" s="12">
        <v>964</v>
      </c>
      <c r="F66" s="12">
        <v>0</v>
      </c>
      <c r="G66" s="12">
        <v>0</v>
      </c>
    </row>
    <row r="67" ht="12.75" customHeight="1" spans="1:7">
      <c r="A67" s="12">
        <v>1065</v>
      </c>
      <c r="B67" s="12">
        <v>0</v>
      </c>
      <c r="C67" s="12">
        <v>99</v>
      </c>
      <c r="E67" s="12">
        <v>965</v>
      </c>
      <c r="F67" s="12">
        <v>0</v>
      </c>
      <c r="G67" s="12">
        <v>0</v>
      </c>
    </row>
    <row r="68" ht="12.75" customHeight="1" spans="1:7">
      <c r="A68" s="12">
        <v>1066</v>
      </c>
      <c r="B68" s="12">
        <v>0</v>
      </c>
      <c r="C68" s="12">
        <v>99</v>
      </c>
      <c r="E68" s="12">
        <v>966</v>
      </c>
      <c r="F68" s="12">
        <v>0</v>
      </c>
      <c r="G68" s="12">
        <v>0</v>
      </c>
    </row>
    <row r="69" ht="12.75" customHeight="1" spans="1:7">
      <c r="A69" s="12">
        <v>1067</v>
      </c>
      <c r="B69" s="12">
        <v>0</v>
      </c>
      <c r="C69" s="12">
        <v>99</v>
      </c>
      <c r="E69" s="12">
        <v>967</v>
      </c>
      <c r="F69" s="12">
        <v>0</v>
      </c>
      <c r="G69" s="12">
        <v>0</v>
      </c>
    </row>
    <row r="70" ht="12.75" customHeight="1" spans="1:7">
      <c r="A70" s="12">
        <v>1068</v>
      </c>
      <c r="B70" s="12">
        <v>0</v>
      </c>
      <c r="C70" s="12">
        <v>99</v>
      </c>
      <c r="E70" s="12">
        <v>968</v>
      </c>
      <c r="F70" s="12">
        <v>0</v>
      </c>
      <c r="G70" s="12">
        <v>0</v>
      </c>
    </row>
    <row r="71" ht="12.75" customHeight="1" spans="1:7">
      <c r="A71" s="12">
        <v>1069</v>
      </c>
      <c r="B71" s="12">
        <v>0</v>
      </c>
      <c r="C71" s="12">
        <v>99</v>
      </c>
      <c r="E71" s="12">
        <v>969</v>
      </c>
      <c r="F71" s="12">
        <v>0</v>
      </c>
      <c r="G71" s="12">
        <v>0</v>
      </c>
    </row>
    <row r="72" ht="12.75" customHeight="1" spans="1:7">
      <c r="A72" s="12">
        <v>1070</v>
      </c>
      <c r="B72" s="12">
        <v>0</v>
      </c>
      <c r="C72" s="12">
        <v>99</v>
      </c>
      <c r="E72" s="12">
        <v>970</v>
      </c>
      <c r="F72" s="12">
        <v>0</v>
      </c>
      <c r="G72" s="12">
        <v>0</v>
      </c>
    </row>
    <row r="73" ht="12.75" customHeight="1" spans="1:7">
      <c r="A73" s="12">
        <v>1071</v>
      </c>
      <c r="B73" s="12">
        <v>0</v>
      </c>
      <c r="C73" s="12">
        <v>99</v>
      </c>
      <c r="E73" s="12">
        <v>971</v>
      </c>
      <c r="F73" s="12">
        <v>0</v>
      </c>
      <c r="G73" s="12">
        <v>0</v>
      </c>
    </row>
    <row r="74" ht="12.75" customHeight="1" spans="1:7">
      <c r="A74" s="12">
        <v>1072</v>
      </c>
      <c r="B74" s="12">
        <v>0</v>
      </c>
      <c r="C74" s="12">
        <v>99</v>
      </c>
      <c r="E74" s="12">
        <v>972</v>
      </c>
      <c r="F74" s="12">
        <v>0</v>
      </c>
      <c r="G74" s="12">
        <v>0</v>
      </c>
    </row>
    <row r="75" ht="12.75" customHeight="1" spans="1:7">
      <c r="A75" s="12">
        <v>1073</v>
      </c>
      <c r="B75" s="12">
        <v>0</v>
      </c>
      <c r="C75" s="12">
        <v>99</v>
      </c>
      <c r="E75" s="12">
        <v>973</v>
      </c>
      <c r="F75" s="12">
        <v>0</v>
      </c>
      <c r="G75" s="12">
        <v>0</v>
      </c>
    </row>
    <row r="76" ht="12.75" customHeight="1" spans="1:7">
      <c r="A76" s="12">
        <v>1074</v>
      </c>
      <c r="B76" s="12">
        <v>0</v>
      </c>
      <c r="C76" s="12">
        <v>99</v>
      </c>
      <c r="E76" s="12">
        <v>974</v>
      </c>
      <c r="F76" s="12">
        <v>0</v>
      </c>
      <c r="G76" s="12">
        <v>0</v>
      </c>
    </row>
    <row r="77" ht="12.75" customHeight="1" spans="1:7">
      <c r="A77" s="12">
        <v>1075</v>
      </c>
      <c r="B77" s="12">
        <v>0</v>
      </c>
      <c r="C77" s="12">
        <v>99</v>
      </c>
      <c r="E77" s="12">
        <v>975</v>
      </c>
      <c r="F77" s="12">
        <v>0</v>
      </c>
      <c r="G77" s="12">
        <v>0</v>
      </c>
    </row>
    <row r="78" ht="12.75" customHeight="1" spans="1:7">
      <c r="A78" s="12">
        <v>1076</v>
      </c>
      <c r="B78" s="12">
        <v>0</v>
      </c>
      <c r="C78" s="12">
        <v>99</v>
      </c>
      <c r="E78" s="12">
        <v>976</v>
      </c>
      <c r="F78" s="12">
        <v>0</v>
      </c>
      <c r="G78" s="12">
        <v>0</v>
      </c>
    </row>
    <row r="79" ht="12.75" customHeight="1" spans="1:7">
      <c r="A79" s="12">
        <v>1077</v>
      </c>
      <c r="B79" s="12">
        <v>0</v>
      </c>
      <c r="C79" s="12">
        <v>99</v>
      </c>
      <c r="E79" s="12">
        <v>977</v>
      </c>
      <c r="F79" s="12">
        <v>0</v>
      </c>
      <c r="G79" s="12">
        <v>0</v>
      </c>
    </row>
    <row r="80" ht="12.75" customHeight="1" spans="1:7">
      <c r="A80" s="12">
        <v>1078</v>
      </c>
      <c r="B80" s="12">
        <v>0</v>
      </c>
      <c r="C80" s="12">
        <v>99</v>
      </c>
      <c r="E80" s="12">
        <v>978</v>
      </c>
      <c r="F80" s="12">
        <v>0</v>
      </c>
      <c r="G80" s="12">
        <v>0</v>
      </c>
    </row>
    <row r="81" ht="12.75" customHeight="1" spans="1:7">
      <c r="A81" s="12">
        <v>1079</v>
      </c>
      <c r="B81" s="12">
        <v>0</v>
      </c>
      <c r="C81" s="12">
        <v>99</v>
      </c>
      <c r="E81" s="12">
        <v>979</v>
      </c>
      <c r="F81" s="12">
        <v>0</v>
      </c>
      <c r="G81" s="12">
        <v>0</v>
      </c>
    </row>
    <row r="82" ht="12.75" customHeight="1" spans="1:7">
      <c r="A82" s="12">
        <v>1080</v>
      </c>
      <c r="B82" s="12">
        <v>0</v>
      </c>
      <c r="C82" s="12">
        <v>99</v>
      </c>
      <c r="E82" s="12">
        <v>980</v>
      </c>
      <c r="F82" s="12">
        <v>0</v>
      </c>
      <c r="G82" s="12">
        <v>0</v>
      </c>
    </row>
    <row r="83" ht="12.75" customHeight="1" spans="1:7">
      <c r="A83" s="12">
        <v>1081</v>
      </c>
      <c r="B83" s="12">
        <v>0</v>
      </c>
      <c r="C83" s="12">
        <v>99</v>
      </c>
      <c r="E83" s="12">
        <v>981</v>
      </c>
      <c r="F83" s="12">
        <v>0</v>
      </c>
      <c r="G83" s="12">
        <v>0</v>
      </c>
    </row>
    <row r="84" ht="12.75" customHeight="1" spans="1:7">
      <c r="A84" s="12">
        <v>1082</v>
      </c>
      <c r="B84" s="12">
        <v>0</v>
      </c>
      <c r="C84" s="12">
        <v>99</v>
      </c>
      <c r="E84" s="12">
        <v>982</v>
      </c>
      <c r="F84" s="12">
        <v>0</v>
      </c>
      <c r="G84" s="12">
        <v>0</v>
      </c>
    </row>
    <row r="85" ht="12.75" customHeight="1" spans="1:7">
      <c r="A85" s="12">
        <v>1083</v>
      </c>
      <c r="B85" s="12">
        <v>0</v>
      </c>
      <c r="C85" s="12">
        <v>99</v>
      </c>
      <c r="E85" s="12">
        <v>983</v>
      </c>
      <c r="F85" s="12">
        <v>0</v>
      </c>
      <c r="G85" s="12">
        <v>56</v>
      </c>
    </row>
    <row r="86" ht="12.75" customHeight="1" spans="1:7">
      <c r="A86" s="12">
        <v>1084</v>
      </c>
      <c r="B86" s="12">
        <v>0</v>
      </c>
      <c r="C86" s="12">
        <v>99</v>
      </c>
      <c r="E86" s="12">
        <v>984</v>
      </c>
      <c r="F86" s="12">
        <v>0</v>
      </c>
      <c r="G86" s="12">
        <v>16.4</v>
      </c>
    </row>
    <row r="87" ht="12.75" customHeight="1" spans="1:7">
      <c r="A87" s="12">
        <v>1085</v>
      </c>
      <c r="B87" s="12">
        <v>0</v>
      </c>
      <c r="C87" s="12">
        <v>99</v>
      </c>
      <c r="E87" s="12">
        <v>985</v>
      </c>
      <c r="F87" s="12">
        <v>0</v>
      </c>
      <c r="G87" s="12">
        <v>0</v>
      </c>
    </row>
    <row r="88" ht="12.75" customHeight="1" spans="1:7">
      <c r="A88" s="12">
        <v>1086</v>
      </c>
      <c r="B88" s="12">
        <v>0</v>
      </c>
      <c r="C88" s="12">
        <v>99</v>
      </c>
      <c r="E88" s="12">
        <v>986</v>
      </c>
      <c r="F88" s="12">
        <v>0</v>
      </c>
      <c r="G88" s="12">
        <v>0</v>
      </c>
    </row>
    <row r="89" ht="12.75" customHeight="1" spans="1:7">
      <c r="A89" s="12">
        <v>1087</v>
      </c>
      <c r="B89" s="12">
        <v>0</v>
      </c>
      <c r="C89" s="12">
        <v>99</v>
      </c>
      <c r="E89" s="12">
        <v>987</v>
      </c>
      <c r="F89" s="12">
        <v>0</v>
      </c>
      <c r="G89" s="12">
        <v>0</v>
      </c>
    </row>
    <row r="90" ht="12.75" customHeight="1" spans="1:7">
      <c r="A90" s="12">
        <v>1088</v>
      </c>
      <c r="B90" s="12">
        <v>0</v>
      </c>
      <c r="C90" s="12">
        <v>99</v>
      </c>
      <c r="E90" s="12">
        <v>988</v>
      </c>
      <c r="F90" s="12">
        <v>0</v>
      </c>
      <c r="G90" s="12">
        <v>0</v>
      </c>
    </row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" right="0.5" top="0.5" bottom="0.5" header="0" footer="0"/>
  <pageSetup paperSize="1" scale="6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selection activeCell="H13" sqref="H13"/>
    </sheetView>
  </sheetViews>
  <sheetFormatPr defaultColWidth="14.4285714285714" defaultRowHeight="15" customHeight="1"/>
  <cols>
    <col min="1" max="1" width="10.7142857142857" customWidth="1"/>
    <col min="2" max="3" width="18.7142857142857" customWidth="1"/>
    <col min="4" max="6" width="10.7142857142857" customWidth="1"/>
    <col min="7" max="8" width="18.7142857142857" customWidth="1"/>
    <col min="9" max="26" width="10.7142857142857" customWidth="1"/>
  </cols>
  <sheetData>
    <row r="1" ht="12.75" customHeight="1" spans="1:10">
      <c r="A1" s="1" t="s">
        <v>378</v>
      </c>
      <c r="B1" s="1" t="s">
        <v>379</v>
      </c>
      <c r="C1" s="1" t="s">
        <v>380</v>
      </c>
      <c r="D1" s="1" t="s">
        <v>53</v>
      </c>
      <c r="I1" s="1" t="s">
        <v>381</v>
      </c>
      <c r="J1" s="1" t="s">
        <v>382</v>
      </c>
    </row>
    <row r="2" ht="12.75" customHeight="1" spans="1:11">
      <c r="A2">
        <v>1</v>
      </c>
      <c r="B2" s="2" t="s">
        <v>226</v>
      </c>
      <c r="C2" s="2" t="s">
        <v>235</v>
      </c>
      <c r="D2" s="3">
        <v>43586</v>
      </c>
      <c r="G2" s="4" t="s">
        <v>224</v>
      </c>
      <c r="H2">
        <v>100</v>
      </c>
      <c r="I2">
        <v>1</v>
      </c>
      <c r="J2">
        <v>2</v>
      </c>
      <c r="K2">
        <v>1</v>
      </c>
    </row>
    <row r="3" ht="12.75" customHeight="1" spans="1:11">
      <c r="A3">
        <f t="shared" ref="A3:A121" si="0">A2+1</f>
        <v>2</v>
      </c>
      <c r="B3" s="2" t="s">
        <v>224</v>
      </c>
      <c r="C3" s="2" t="s">
        <v>383</v>
      </c>
      <c r="D3" s="3">
        <v>43586</v>
      </c>
      <c r="G3" s="4" t="s">
        <v>384</v>
      </c>
      <c r="H3">
        <v>200</v>
      </c>
      <c r="I3">
        <v>4</v>
      </c>
      <c r="J3">
        <v>5</v>
      </c>
      <c r="K3">
        <v>2</v>
      </c>
    </row>
    <row r="4" ht="12.75" customHeight="1" spans="1:11">
      <c r="A4">
        <f t="shared" si="0"/>
        <v>3</v>
      </c>
      <c r="B4" s="2" t="s">
        <v>385</v>
      </c>
      <c r="C4" s="2" t="s">
        <v>242</v>
      </c>
      <c r="D4" s="3">
        <v>43586</v>
      </c>
      <c r="G4" s="4" t="s">
        <v>386</v>
      </c>
      <c r="H4">
        <v>300</v>
      </c>
      <c r="I4">
        <v>7</v>
      </c>
      <c r="J4">
        <f t="shared" ref="J4:J5" si="1">J3+3</f>
        <v>8</v>
      </c>
      <c r="K4">
        <v>3</v>
      </c>
    </row>
    <row r="5" ht="12.75" customHeight="1" spans="1:11">
      <c r="A5">
        <f t="shared" si="0"/>
        <v>4</v>
      </c>
      <c r="B5" s="2" t="s">
        <v>251</v>
      </c>
      <c r="C5" s="2" t="s">
        <v>231</v>
      </c>
      <c r="D5" s="3">
        <v>43586</v>
      </c>
      <c r="G5" s="4" t="s">
        <v>226</v>
      </c>
      <c r="H5">
        <v>400</v>
      </c>
      <c r="I5">
        <v>10</v>
      </c>
      <c r="J5">
        <f t="shared" si="1"/>
        <v>11</v>
      </c>
      <c r="K5">
        <v>4</v>
      </c>
    </row>
    <row r="6" ht="12.75" customHeight="1" spans="1:11">
      <c r="A6">
        <f t="shared" si="0"/>
        <v>5</v>
      </c>
      <c r="B6" s="2" t="s">
        <v>384</v>
      </c>
      <c r="C6" s="2" t="s">
        <v>245</v>
      </c>
      <c r="D6" s="3">
        <v>43586</v>
      </c>
      <c r="G6" s="4" t="s">
        <v>231</v>
      </c>
      <c r="H6">
        <v>500</v>
      </c>
      <c r="I6">
        <f t="shared" ref="I6:J6" si="2">I5+3</f>
        <v>13</v>
      </c>
      <c r="J6">
        <f t="shared" si="2"/>
        <v>14</v>
      </c>
      <c r="K6">
        <v>5</v>
      </c>
    </row>
    <row r="7" ht="12.75" customHeight="1" spans="1:11">
      <c r="A7">
        <f t="shared" si="0"/>
        <v>6</v>
      </c>
      <c r="B7" s="2" t="s">
        <v>386</v>
      </c>
      <c r="C7" s="2" t="s">
        <v>387</v>
      </c>
      <c r="D7" s="3">
        <v>43586</v>
      </c>
      <c r="G7" s="4" t="s">
        <v>235</v>
      </c>
      <c r="H7">
        <v>600</v>
      </c>
      <c r="I7">
        <f t="shared" ref="I7:J7" si="3">I6+3</f>
        <v>16</v>
      </c>
      <c r="J7">
        <f t="shared" si="3"/>
        <v>17</v>
      </c>
      <c r="K7">
        <v>6</v>
      </c>
    </row>
    <row r="8" ht="12.75" customHeight="1" spans="1:11">
      <c r="A8">
        <f t="shared" si="0"/>
        <v>7</v>
      </c>
      <c r="B8" s="2" t="s">
        <v>388</v>
      </c>
      <c r="C8" s="2" t="s">
        <v>249</v>
      </c>
      <c r="D8" s="3">
        <v>43586</v>
      </c>
      <c r="G8" s="4" t="s">
        <v>238</v>
      </c>
      <c r="H8">
        <v>700</v>
      </c>
      <c r="I8">
        <f t="shared" ref="I8:J8" si="4">I7+3</f>
        <v>19</v>
      </c>
      <c r="J8">
        <f t="shared" si="4"/>
        <v>20</v>
      </c>
      <c r="K8">
        <v>7</v>
      </c>
    </row>
    <row r="9" ht="12.75" customHeight="1" spans="1:11">
      <c r="A9">
        <f t="shared" si="0"/>
        <v>8</v>
      </c>
      <c r="B9" s="2" t="s">
        <v>252</v>
      </c>
      <c r="C9" s="2" t="s">
        <v>238</v>
      </c>
      <c r="D9" s="3">
        <v>43586</v>
      </c>
      <c r="G9" s="4" t="s">
        <v>383</v>
      </c>
      <c r="H9">
        <v>800</v>
      </c>
      <c r="I9">
        <f t="shared" ref="I9:J9" si="5">I8+3</f>
        <v>22</v>
      </c>
      <c r="J9">
        <f t="shared" si="5"/>
        <v>23</v>
      </c>
      <c r="K9">
        <v>8</v>
      </c>
    </row>
    <row r="10" ht="12.75" customHeight="1" spans="1:11">
      <c r="A10">
        <f t="shared" si="0"/>
        <v>9</v>
      </c>
      <c r="B10" s="5" t="s">
        <v>231</v>
      </c>
      <c r="C10" s="5" t="s">
        <v>226</v>
      </c>
      <c r="D10" s="3">
        <v>43593</v>
      </c>
      <c r="G10" s="4" t="s">
        <v>242</v>
      </c>
      <c r="H10">
        <v>900</v>
      </c>
      <c r="I10">
        <f t="shared" ref="I10:J10" si="6">I9+3</f>
        <v>25</v>
      </c>
      <c r="J10">
        <f t="shared" si="6"/>
        <v>26</v>
      </c>
      <c r="K10">
        <v>9</v>
      </c>
    </row>
    <row r="11" ht="12.75" customHeight="1" spans="1:11">
      <c r="A11">
        <f t="shared" si="0"/>
        <v>10</v>
      </c>
      <c r="B11" s="5" t="s">
        <v>383</v>
      </c>
      <c r="C11" s="5" t="s">
        <v>235</v>
      </c>
      <c r="D11" s="3">
        <v>43593</v>
      </c>
      <c r="G11" s="4" t="s">
        <v>245</v>
      </c>
      <c r="H11">
        <v>1000</v>
      </c>
      <c r="I11">
        <f t="shared" ref="I11:J11" si="7">I10+3</f>
        <v>28</v>
      </c>
      <c r="J11">
        <f t="shared" si="7"/>
        <v>29</v>
      </c>
      <c r="K11">
        <v>10</v>
      </c>
    </row>
    <row r="12" ht="12.75" customHeight="1" spans="1:11">
      <c r="A12">
        <f t="shared" si="0"/>
        <v>11</v>
      </c>
      <c r="B12" s="5" t="s">
        <v>251</v>
      </c>
      <c r="C12" s="5" t="s">
        <v>385</v>
      </c>
      <c r="D12" s="3">
        <v>43593</v>
      </c>
      <c r="G12" s="4" t="s">
        <v>387</v>
      </c>
      <c r="H12">
        <v>1100</v>
      </c>
      <c r="I12">
        <f t="shared" ref="I12:J12" si="8">I11+3</f>
        <v>31</v>
      </c>
      <c r="J12">
        <f t="shared" si="8"/>
        <v>32</v>
      </c>
      <c r="K12">
        <v>11</v>
      </c>
    </row>
    <row r="13" ht="12.75" customHeight="1" spans="1:11">
      <c r="A13">
        <f t="shared" si="0"/>
        <v>12</v>
      </c>
      <c r="B13" s="5" t="s">
        <v>242</v>
      </c>
      <c r="C13" s="5" t="s">
        <v>224</v>
      </c>
      <c r="D13" s="3">
        <v>43593</v>
      </c>
      <c r="G13" s="4" t="s">
        <v>385</v>
      </c>
      <c r="H13">
        <v>1200</v>
      </c>
      <c r="I13">
        <f t="shared" ref="I13:J13" si="9">I12+3</f>
        <v>34</v>
      </c>
      <c r="J13">
        <f t="shared" si="9"/>
        <v>35</v>
      </c>
      <c r="K13">
        <v>12</v>
      </c>
    </row>
    <row r="14" ht="12.75" customHeight="1" spans="1:11">
      <c r="A14">
        <f t="shared" si="0"/>
        <v>13</v>
      </c>
      <c r="B14" s="5" t="s">
        <v>238</v>
      </c>
      <c r="C14" s="5" t="s">
        <v>384</v>
      </c>
      <c r="D14" s="3">
        <v>43593</v>
      </c>
      <c r="G14" s="4" t="s">
        <v>249</v>
      </c>
      <c r="H14">
        <v>1300</v>
      </c>
      <c r="I14">
        <f t="shared" ref="I14:J14" si="10">I13+3</f>
        <v>37</v>
      </c>
      <c r="J14">
        <f t="shared" si="10"/>
        <v>38</v>
      </c>
      <c r="K14">
        <v>13</v>
      </c>
    </row>
    <row r="15" ht="12.75" customHeight="1" spans="1:11">
      <c r="A15">
        <f t="shared" si="0"/>
        <v>14</v>
      </c>
      <c r="B15" s="5" t="s">
        <v>245</v>
      </c>
      <c r="C15" s="5" t="s">
        <v>387</v>
      </c>
      <c r="D15" s="3">
        <v>43593</v>
      </c>
      <c r="G15" s="4" t="s">
        <v>251</v>
      </c>
      <c r="H15">
        <v>1400</v>
      </c>
      <c r="I15">
        <f t="shared" ref="I15:J15" si="11">I14+3</f>
        <v>40</v>
      </c>
      <c r="J15">
        <f t="shared" si="11"/>
        <v>41</v>
      </c>
      <c r="K15">
        <v>14</v>
      </c>
    </row>
    <row r="16" ht="12.75" customHeight="1" spans="1:11">
      <c r="A16">
        <f t="shared" si="0"/>
        <v>15</v>
      </c>
      <c r="B16" s="5" t="s">
        <v>252</v>
      </c>
      <c r="C16" s="5" t="s">
        <v>388</v>
      </c>
      <c r="D16" s="3">
        <v>43593</v>
      </c>
      <c r="G16" s="4" t="s">
        <v>388</v>
      </c>
      <c r="H16">
        <v>1500</v>
      </c>
      <c r="I16">
        <f t="shared" ref="I16:J16" si="12">I15+3</f>
        <v>43</v>
      </c>
      <c r="J16">
        <f t="shared" si="12"/>
        <v>44</v>
      </c>
      <c r="K16">
        <v>15</v>
      </c>
    </row>
    <row r="17" ht="12.75" customHeight="1" spans="1:11">
      <c r="A17">
        <f t="shared" si="0"/>
        <v>16</v>
      </c>
      <c r="B17" s="5" t="s">
        <v>249</v>
      </c>
      <c r="C17" s="5" t="s">
        <v>386</v>
      </c>
      <c r="D17" s="3">
        <v>43593</v>
      </c>
      <c r="G17" s="4" t="s">
        <v>252</v>
      </c>
      <c r="H17">
        <v>1600</v>
      </c>
      <c r="I17">
        <f t="shared" ref="I17:J17" si="13">I16+3</f>
        <v>46</v>
      </c>
      <c r="J17">
        <f t="shared" si="13"/>
        <v>47</v>
      </c>
      <c r="K17">
        <v>16</v>
      </c>
    </row>
    <row r="18" ht="12.75" customHeight="1" spans="1:4">
      <c r="A18">
        <f t="shared" si="0"/>
        <v>17</v>
      </c>
      <c r="B18" s="2" t="s">
        <v>251</v>
      </c>
      <c r="C18" s="2" t="s">
        <v>224</v>
      </c>
      <c r="D18" s="3">
        <v>43600</v>
      </c>
    </row>
    <row r="19" ht="12.75" customHeight="1" spans="1:4">
      <c r="A19">
        <f t="shared" si="0"/>
        <v>18</v>
      </c>
      <c r="B19" s="2" t="s">
        <v>383</v>
      </c>
      <c r="C19" s="2" t="s">
        <v>242</v>
      </c>
      <c r="D19" s="3">
        <v>43600</v>
      </c>
    </row>
    <row r="20" ht="12.75" customHeight="1" spans="1:4">
      <c r="A20">
        <f t="shared" si="0"/>
        <v>19</v>
      </c>
      <c r="B20" s="2" t="s">
        <v>235</v>
      </c>
      <c r="C20" s="2" t="s">
        <v>231</v>
      </c>
      <c r="D20" s="3">
        <v>43600</v>
      </c>
    </row>
    <row r="21" ht="12.75" customHeight="1" spans="1:4">
      <c r="A21">
        <f t="shared" si="0"/>
        <v>20</v>
      </c>
      <c r="B21" s="2" t="s">
        <v>385</v>
      </c>
      <c r="C21" s="2" t="s">
        <v>226</v>
      </c>
      <c r="D21" s="3">
        <v>43600</v>
      </c>
    </row>
    <row r="22" ht="12.75" customHeight="1" spans="1:4">
      <c r="A22">
        <f t="shared" si="0"/>
        <v>21</v>
      </c>
      <c r="B22" s="2" t="s">
        <v>386</v>
      </c>
      <c r="C22" s="2" t="s">
        <v>252</v>
      </c>
      <c r="D22" s="3">
        <v>43600</v>
      </c>
    </row>
    <row r="23" ht="12.75" customHeight="1" spans="1:4">
      <c r="A23">
        <f t="shared" si="0"/>
        <v>22</v>
      </c>
      <c r="B23" s="2" t="s">
        <v>249</v>
      </c>
      <c r="C23" s="2" t="s">
        <v>387</v>
      </c>
      <c r="D23" s="3">
        <v>43600</v>
      </c>
    </row>
    <row r="24" ht="12.75" customHeight="1" spans="1:4">
      <c r="A24">
        <f t="shared" si="0"/>
        <v>23</v>
      </c>
      <c r="B24" s="2" t="s">
        <v>245</v>
      </c>
      <c r="C24" s="2" t="s">
        <v>238</v>
      </c>
      <c r="D24" s="3">
        <v>43600</v>
      </c>
    </row>
    <row r="25" ht="12.75" customHeight="1" spans="1:4">
      <c r="A25">
        <f t="shared" si="0"/>
        <v>24</v>
      </c>
      <c r="B25" s="2" t="s">
        <v>388</v>
      </c>
      <c r="C25" s="2" t="s">
        <v>384</v>
      </c>
      <c r="D25" s="3">
        <v>43600</v>
      </c>
    </row>
    <row r="26" ht="12.75" customHeight="1" spans="1:4">
      <c r="A26">
        <f t="shared" si="0"/>
        <v>25</v>
      </c>
      <c r="B26" s="5" t="s">
        <v>242</v>
      </c>
      <c r="C26" s="5" t="s">
        <v>235</v>
      </c>
      <c r="D26" s="3">
        <v>43607</v>
      </c>
    </row>
    <row r="27" ht="12.75" customHeight="1" spans="1:4">
      <c r="A27">
        <f t="shared" si="0"/>
        <v>26</v>
      </c>
      <c r="B27" s="5" t="s">
        <v>251</v>
      </c>
      <c r="C27" s="5" t="s">
        <v>383</v>
      </c>
      <c r="D27" s="3">
        <v>43607</v>
      </c>
    </row>
    <row r="28" ht="12.75" customHeight="1" spans="1:4">
      <c r="A28">
        <f t="shared" si="0"/>
        <v>27</v>
      </c>
      <c r="B28" s="5" t="s">
        <v>231</v>
      </c>
      <c r="C28" s="5" t="s">
        <v>385</v>
      </c>
      <c r="D28" s="3">
        <v>43607</v>
      </c>
    </row>
    <row r="29" ht="12.75" customHeight="1" spans="1:4">
      <c r="A29">
        <f t="shared" si="0"/>
        <v>28</v>
      </c>
      <c r="B29" s="5" t="s">
        <v>224</v>
      </c>
      <c r="C29" s="5" t="s">
        <v>226</v>
      </c>
      <c r="D29" s="3">
        <v>43607</v>
      </c>
    </row>
    <row r="30" ht="12.75" customHeight="1" spans="1:4">
      <c r="A30">
        <f t="shared" si="0"/>
        <v>29</v>
      </c>
      <c r="B30" s="5" t="s">
        <v>249</v>
      </c>
      <c r="C30" s="5" t="s">
        <v>245</v>
      </c>
      <c r="D30" s="3">
        <v>43607</v>
      </c>
    </row>
    <row r="31" ht="12.75" customHeight="1" spans="1:4">
      <c r="A31">
        <f t="shared" si="0"/>
        <v>30</v>
      </c>
      <c r="B31" s="5" t="s">
        <v>387</v>
      </c>
      <c r="C31" s="5" t="s">
        <v>252</v>
      </c>
      <c r="D31" s="3">
        <v>43607</v>
      </c>
    </row>
    <row r="32" ht="12.75" customHeight="1" spans="1:4">
      <c r="A32">
        <f t="shared" si="0"/>
        <v>31</v>
      </c>
      <c r="B32" s="5" t="s">
        <v>238</v>
      </c>
      <c r="C32" s="5" t="s">
        <v>388</v>
      </c>
      <c r="D32" s="3">
        <v>43607</v>
      </c>
    </row>
    <row r="33" ht="12.75" customHeight="1" spans="1:4">
      <c r="A33">
        <f t="shared" si="0"/>
        <v>32</v>
      </c>
      <c r="B33" s="5" t="s">
        <v>384</v>
      </c>
      <c r="C33" s="5" t="s">
        <v>386</v>
      </c>
      <c r="D33" s="3">
        <v>43607</v>
      </c>
    </row>
    <row r="34" ht="12.75" customHeight="1" spans="1:4">
      <c r="A34">
        <f t="shared" si="0"/>
        <v>33</v>
      </c>
      <c r="B34" s="2" t="s">
        <v>242</v>
      </c>
      <c r="C34" s="2" t="s">
        <v>251</v>
      </c>
      <c r="D34" s="3">
        <v>43614</v>
      </c>
    </row>
    <row r="35" ht="12.75" customHeight="1" spans="1:4">
      <c r="A35">
        <f t="shared" si="0"/>
        <v>34</v>
      </c>
      <c r="B35" s="2" t="s">
        <v>226</v>
      </c>
      <c r="C35" s="2" t="s">
        <v>383</v>
      </c>
      <c r="D35" s="3">
        <v>43614</v>
      </c>
    </row>
    <row r="36" ht="12.75" customHeight="1" spans="1:4">
      <c r="A36">
        <f t="shared" si="0"/>
        <v>35</v>
      </c>
      <c r="B36" s="2" t="s">
        <v>235</v>
      </c>
      <c r="C36" s="2" t="s">
        <v>385</v>
      </c>
      <c r="D36" s="3">
        <v>43614</v>
      </c>
    </row>
    <row r="37" ht="12.75" customHeight="1" spans="1:4">
      <c r="A37">
        <f t="shared" si="0"/>
        <v>36</v>
      </c>
      <c r="B37" s="2" t="s">
        <v>224</v>
      </c>
      <c r="C37" s="2" t="s">
        <v>231</v>
      </c>
      <c r="D37" s="3">
        <v>43614</v>
      </c>
    </row>
    <row r="38" ht="12.75" customHeight="1" spans="1:4">
      <c r="A38">
        <f t="shared" si="0"/>
        <v>37</v>
      </c>
      <c r="B38" s="2" t="s">
        <v>249</v>
      </c>
      <c r="C38" s="2" t="s">
        <v>252</v>
      </c>
      <c r="D38" s="3">
        <v>43614</v>
      </c>
    </row>
    <row r="39" ht="12.75" customHeight="1" spans="1:4">
      <c r="A39">
        <f t="shared" si="0"/>
        <v>38</v>
      </c>
      <c r="B39" s="2" t="s">
        <v>384</v>
      </c>
      <c r="C39" s="2" t="s">
        <v>387</v>
      </c>
      <c r="D39" s="3">
        <v>43614</v>
      </c>
    </row>
    <row r="40" ht="12.75" customHeight="1" spans="1:4">
      <c r="A40">
        <f t="shared" si="0"/>
        <v>39</v>
      </c>
      <c r="B40" s="2" t="s">
        <v>388</v>
      </c>
      <c r="C40" s="2" t="s">
        <v>245</v>
      </c>
      <c r="D40" s="3">
        <v>43614</v>
      </c>
    </row>
    <row r="41" ht="12.75" customHeight="1" spans="1:4">
      <c r="A41">
        <f t="shared" si="0"/>
        <v>40</v>
      </c>
      <c r="B41" s="2" t="s">
        <v>386</v>
      </c>
      <c r="C41" s="2" t="s">
        <v>238</v>
      </c>
      <c r="D41" s="3">
        <v>43614</v>
      </c>
    </row>
    <row r="42" ht="12.75" customHeight="1" spans="1:4">
      <c r="A42">
        <f t="shared" si="0"/>
        <v>41</v>
      </c>
      <c r="B42" s="5" t="s">
        <v>235</v>
      </c>
      <c r="C42" s="5" t="s">
        <v>251</v>
      </c>
      <c r="D42" s="3">
        <v>43621</v>
      </c>
    </row>
    <row r="43" ht="12.75" customHeight="1" spans="1:4">
      <c r="A43">
        <f t="shared" si="0"/>
        <v>42</v>
      </c>
      <c r="B43" s="5" t="s">
        <v>226</v>
      </c>
      <c r="C43" s="5" t="s">
        <v>242</v>
      </c>
      <c r="D43" s="3">
        <v>43621</v>
      </c>
    </row>
    <row r="44" ht="12.75" customHeight="1" spans="1:4">
      <c r="A44">
        <f t="shared" si="0"/>
        <v>43</v>
      </c>
      <c r="B44" s="5" t="s">
        <v>385</v>
      </c>
      <c r="C44" s="5" t="s">
        <v>224</v>
      </c>
      <c r="D44" s="3">
        <v>43621</v>
      </c>
    </row>
    <row r="45" ht="12.75" customHeight="1" spans="1:4">
      <c r="A45">
        <f t="shared" si="0"/>
        <v>44</v>
      </c>
      <c r="B45" s="5" t="s">
        <v>231</v>
      </c>
      <c r="C45" s="5" t="s">
        <v>383</v>
      </c>
      <c r="D45" s="3">
        <v>43621</v>
      </c>
    </row>
    <row r="46" ht="12.75" customHeight="1" spans="1:4">
      <c r="A46">
        <f t="shared" si="0"/>
        <v>45</v>
      </c>
      <c r="B46" s="5" t="s">
        <v>252</v>
      </c>
      <c r="C46" s="5" t="s">
        <v>245</v>
      </c>
      <c r="D46" s="3">
        <v>43621</v>
      </c>
    </row>
    <row r="47" ht="12.75" customHeight="1" spans="1:4">
      <c r="A47">
        <f t="shared" si="0"/>
        <v>46</v>
      </c>
      <c r="B47" s="5" t="s">
        <v>384</v>
      </c>
      <c r="C47" s="5" t="s">
        <v>249</v>
      </c>
      <c r="D47" s="3">
        <v>43621</v>
      </c>
    </row>
    <row r="48" ht="12.75" customHeight="1" spans="1:4">
      <c r="A48">
        <f t="shared" si="0"/>
        <v>47</v>
      </c>
      <c r="B48" s="5" t="s">
        <v>386</v>
      </c>
      <c r="C48" s="5" t="s">
        <v>388</v>
      </c>
      <c r="D48" s="3">
        <v>43621</v>
      </c>
    </row>
    <row r="49" ht="12.75" customHeight="1" spans="1:4">
      <c r="A49">
        <f t="shared" si="0"/>
        <v>48</v>
      </c>
      <c r="B49" s="5" t="s">
        <v>238</v>
      </c>
      <c r="C49" s="5" t="s">
        <v>387</v>
      </c>
      <c r="D49" s="3">
        <v>43621</v>
      </c>
    </row>
    <row r="50" ht="12.75" customHeight="1" spans="1:4">
      <c r="A50">
        <f t="shared" si="0"/>
        <v>49</v>
      </c>
      <c r="B50" s="2" t="s">
        <v>385</v>
      </c>
      <c r="C50" s="2" t="s">
        <v>383</v>
      </c>
      <c r="D50" s="3">
        <v>43628</v>
      </c>
    </row>
    <row r="51" ht="12.75" customHeight="1" spans="1:4">
      <c r="A51">
        <f t="shared" si="0"/>
        <v>50</v>
      </c>
      <c r="B51" s="2" t="s">
        <v>224</v>
      </c>
      <c r="C51" s="2" t="s">
        <v>235</v>
      </c>
      <c r="D51" s="3">
        <v>43628</v>
      </c>
    </row>
    <row r="52" ht="12.75" customHeight="1" spans="1:4">
      <c r="A52">
        <f t="shared" si="0"/>
        <v>51</v>
      </c>
      <c r="B52" s="2" t="s">
        <v>226</v>
      </c>
      <c r="C52" s="2" t="s">
        <v>251</v>
      </c>
      <c r="D52" s="3">
        <v>43628</v>
      </c>
    </row>
    <row r="53" ht="12.75" customHeight="1" spans="1:4">
      <c r="A53">
        <f t="shared" si="0"/>
        <v>52</v>
      </c>
      <c r="B53" s="2" t="s">
        <v>231</v>
      </c>
      <c r="C53" s="2" t="s">
        <v>242</v>
      </c>
      <c r="D53" s="3">
        <v>43628</v>
      </c>
    </row>
    <row r="54" ht="12.75" customHeight="1" spans="1:4">
      <c r="A54">
        <f t="shared" si="0"/>
        <v>53</v>
      </c>
      <c r="B54" s="2" t="s">
        <v>388</v>
      </c>
      <c r="C54" s="2" t="s">
        <v>387</v>
      </c>
      <c r="D54" s="3">
        <v>43628</v>
      </c>
    </row>
    <row r="55" ht="12.75" customHeight="1" spans="1:4">
      <c r="A55">
        <f t="shared" si="0"/>
        <v>54</v>
      </c>
      <c r="B55" s="2" t="s">
        <v>386</v>
      </c>
      <c r="C55" s="2" t="s">
        <v>245</v>
      </c>
      <c r="D55" s="3">
        <v>43628</v>
      </c>
    </row>
    <row r="56" ht="12.75" customHeight="1" spans="1:4">
      <c r="A56">
        <f t="shared" si="0"/>
        <v>55</v>
      </c>
      <c r="B56" s="2" t="s">
        <v>252</v>
      </c>
      <c r="C56" s="2" t="s">
        <v>384</v>
      </c>
      <c r="D56" s="3">
        <v>43628</v>
      </c>
    </row>
    <row r="57" ht="12.75" customHeight="1" spans="1:4">
      <c r="A57">
        <f t="shared" si="0"/>
        <v>56</v>
      </c>
      <c r="B57" s="2" t="s">
        <v>249</v>
      </c>
      <c r="C57" s="2" t="s">
        <v>238</v>
      </c>
      <c r="D57" s="3">
        <v>43628</v>
      </c>
    </row>
    <row r="58" ht="12.75" customHeight="1" spans="1:4">
      <c r="A58">
        <f t="shared" si="0"/>
        <v>57</v>
      </c>
      <c r="B58" s="5" t="s">
        <v>231</v>
      </c>
      <c r="C58" s="5" t="s">
        <v>251</v>
      </c>
      <c r="D58" s="3">
        <v>43635</v>
      </c>
    </row>
    <row r="59" ht="12.75" customHeight="1" spans="1:4">
      <c r="A59">
        <f t="shared" si="0"/>
        <v>58</v>
      </c>
      <c r="B59" s="5" t="s">
        <v>383</v>
      </c>
      <c r="C59" s="5" t="s">
        <v>224</v>
      </c>
      <c r="D59" s="3">
        <v>43635</v>
      </c>
    </row>
    <row r="60" ht="12.75" customHeight="1" spans="1:4">
      <c r="A60">
        <f t="shared" si="0"/>
        <v>59</v>
      </c>
      <c r="B60" s="5" t="s">
        <v>235</v>
      </c>
      <c r="C60" s="5" t="s">
        <v>226</v>
      </c>
      <c r="D60" s="3">
        <v>43635</v>
      </c>
    </row>
    <row r="61" ht="12.75" customHeight="1" spans="1:4">
      <c r="A61">
        <f t="shared" si="0"/>
        <v>60</v>
      </c>
      <c r="B61" s="5" t="s">
        <v>242</v>
      </c>
      <c r="C61" s="5" t="s">
        <v>385</v>
      </c>
      <c r="D61" s="3">
        <v>43635</v>
      </c>
    </row>
    <row r="62" ht="12.75" customHeight="1" spans="1:4">
      <c r="A62">
        <f t="shared" si="0"/>
        <v>61</v>
      </c>
      <c r="B62" s="5" t="s">
        <v>238</v>
      </c>
      <c r="C62" s="5" t="s">
        <v>252</v>
      </c>
      <c r="D62" s="3">
        <v>43635</v>
      </c>
    </row>
    <row r="63" ht="12.75" customHeight="1" spans="1:4">
      <c r="A63">
        <f t="shared" si="0"/>
        <v>62</v>
      </c>
      <c r="B63" s="5" t="s">
        <v>387</v>
      </c>
      <c r="C63" s="5" t="s">
        <v>386</v>
      </c>
      <c r="D63" s="3">
        <v>43635</v>
      </c>
    </row>
    <row r="64" ht="12.75" customHeight="1" spans="1:4">
      <c r="A64">
        <f t="shared" si="0"/>
        <v>63</v>
      </c>
      <c r="B64" s="5" t="s">
        <v>245</v>
      </c>
      <c r="C64" s="5" t="s">
        <v>384</v>
      </c>
      <c r="D64" s="3">
        <v>43635</v>
      </c>
    </row>
    <row r="65" ht="12.75" customHeight="1" spans="1:4">
      <c r="A65">
        <f t="shared" si="0"/>
        <v>64</v>
      </c>
      <c r="B65" s="5" t="s">
        <v>249</v>
      </c>
      <c r="C65" s="5" t="s">
        <v>388</v>
      </c>
      <c r="D65" s="3">
        <v>43635</v>
      </c>
    </row>
    <row r="66" ht="12.75" customHeight="1" spans="1:4">
      <c r="A66">
        <f t="shared" si="0"/>
        <v>65</v>
      </c>
      <c r="B66" s="2" t="s">
        <v>224</v>
      </c>
      <c r="C66" s="2" t="s">
        <v>242</v>
      </c>
      <c r="D66" s="3">
        <v>43642</v>
      </c>
    </row>
    <row r="67" ht="12.75" customHeight="1" spans="1:4">
      <c r="A67">
        <f t="shared" si="0"/>
        <v>66</v>
      </c>
      <c r="B67" s="2" t="s">
        <v>235</v>
      </c>
      <c r="C67" s="2" t="s">
        <v>383</v>
      </c>
      <c r="D67" s="3">
        <v>43642</v>
      </c>
    </row>
    <row r="68" ht="12.75" customHeight="1" spans="1:4">
      <c r="A68">
        <f t="shared" si="0"/>
        <v>67</v>
      </c>
      <c r="B68" s="2" t="s">
        <v>226</v>
      </c>
      <c r="C68" s="2" t="s">
        <v>231</v>
      </c>
      <c r="D68" s="3">
        <v>43642</v>
      </c>
    </row>
    <row r="69" ht="12.75" customHeight="1" spans="1:4">
      <c r="A69">
        <f t="shared" si="0"/>
        <v>68</v>
      </c>
      <c r="B69" s="2" t="s">
        <v>385</v>
      </c>
      <c r="C69" s="2" t="s">
        <v>251</v>
      </c>
      <c r="D69" s="3">
        <v>43642</v>
      </c>
    </row>
    <row r="70" ht="12.75" customHeight="1" spans="1:4">
      <c r="A70">
        <f t="shared" si="0"/>
        <v>69</v>
      </c>
      <c r="B70" s="2" t="s">
        <v>386</v>
      </c>
      <c r="C70" s="2" t="s">
        <v>249</v>
      </c>
      <c r="D70" s="3">
        <v>43642</v>
      </c>
    </row>
    <row r="71" ht="12.75" customHeight="1" spans="1:4">
      <c r="A71">
        <f t="shared" si="0"/>
        <v>70</v>
      </c>
      <c r="B71" s="2" t="s">
        <v>387</v>
      </c>
      <c r="C71" s="2" t="s">
        <v>245</v>
      </c>
      <c r="D71" s="3">
        <v>43642</v>
      </c>
    </row>
    <row r="72" ht="12.75" customHeight="1" spans="1:4">
      <c r="A72">
        <f t="shared" si="0"/>
        <v>71</v>
      </c>
      <c r="B72" s="2" t="s">
        <v>384</v>
      </c>
      <c r="C72" s="2" t="s">
        <v>238</v>
      </c>
      <c r="D72" s="3">
        <v>43642</v>
      </c>
    </row>
    <row r="73" ht="12.75" customHeight="1" spans="1:4">
      <c r="A73">
        <f t="shared" si="0"/>
        <v>72</v>
      </c>
      <c r="B73" s="2" t="s">
        <v>388</v>
      </c>
      <c r="C73" s="2" t="s">
        <v>252</v>
      </c>
      <c r="D73" s="3">
        <v>43642</v>
      </c>
    </row>
    <row r="74" ht="12.75" customHeight="1" spans="1:4">
      <c r="A74">
        <f t="shared" si="0"/>
        <v>73</v>
      </c>
      <c r="B74" s="5" t="s">
        <v>224</v>
      </c>
      <c r="C74" s="5" t="s">
        <v>251</v>
      </c>
      <c r="D74" s="3">
        <v>43649</v>
      </c>
    </row>
    <row r="75" ht="12.75" customHeight="1" spans="1:4">
      <c r="A75">
        <f t="shared" si="0"/>
        <v>74</v>
      </c>
      <c r="B75" s="5" t="s">
        <v>231</v>
      </c>
      <c r="C75" s="5" t="s">
        <v>235</v>
      </c>
      <c r="D75" s="3">
        <v>43649</v>
      </c>
    </row>
    <row r="76" ht="12.75" customHeight="1" spans="1:4">
      <c r="A76">
        <f t="shared" si="0"/>
        <v>75</v>
      </c>
      <c r="B76" s="5" t="s">
        <v>226</v>
      </c>
      <c r="C76" s="5" t="s">
        <v>385</v>
      </c>
      <c r="D76" s="3">
        <v>43649</v>
      </c>
    </row>
    <row r="77" ht="12.75" customHeight="1" spans="1:4">
      <c r="A77">
        <f t="shared" si="0"/>
        <v>76</v>
      </c>
      <c r="B77" s="5" t="s">
        <v>242</v>
      </c>
      <c r="C77" s="5" t="s">
        <v>383</v>
      </c>
      <c r="D77" s="3">
        <v>43649</v>
      </c>
    </row>
    <row r="78" ht="12.75" customHeight="1" spans="1:4">
      <c r="A78">
        <f t="shared" si="0"/>
        <v>77</v>
      </c>
      <c r="B78" s="5" t="s">
        <v>252</v>
      </c>
      <c r="C78" s="5" t="s">
        <v>386</v>
      </c>
      <c r="D78" s="3">
        <v>43649</v>
      </c>
    </row>
    <row r="79" ht="12.75" customHeight="1" spans="1:4">
      <c r="A79">
        <f t="shared" si="0"/>
        <v>78</v>
      </c>
      <c r="B79" s="5" t="s">
        <v>238</v>
      </c>
      <c r="C79" s="5" t="s">
        <v>245</v>
      </c>
      <c r="D79" s="3">
        <v>43649</v>
      </c>
    </row>
    <row r="80" ht="12.75" customHeight="1" spans="1:4">
      <c r="A80">
        <f t="shared" si="0"/>
        <v>79</v>
      </c>
      <c r="B80" s="5" t="s">
        <v>384</v>
      </c>
      <c r="C80" s="5" t="s">
        <v>388</v>
      </c>
      <c r="D80" s="3">
        <v>43649</v>
      </c>
    </row>
    <row r="81" ht="12.75" customHeight="1" spans="1:4">
      <c r="A81">
        <f t="shared" si="0"/>
        <v>80</v>
      </c>
      <c r="B81" s="5" t="s">
        <v>387</v>
      </c>
      <c r="C81" s="5" t="s">
        <v>249</v>
      </c>
      <c r="D81" s="3">
        <v>43649</v>
      </c>
    </row>
    <row r="82" ht="12.75" customHeight="1" spans="1:4">
      <c r="A82">
        <f t="shared" si="0"/>
        <v>81</v>
      </c>
      <c r="B82" s="2" t="s">
        <v>383</v>
      </c>
      <c r="C82" s="2" t="s">
        <v>251</v>
      </c>
      <c r="D82" s="3">
        <v>43656</v>
      </c>
    </row>
    <row r="83" ht="12.75" customHeight="1" spans="1:4">
      <c r="A83">
        <f t="shared" si="0"/>
        <v>82</v>
      </c>
      <c r="B83" s="2" t="s">
        <v>385</v>
      </c>
      <c r="C83" s="2" t="s">
        <v>231</v>
      </c>
      <c r="D83" s="3">
        <v>43656</v>
      </c>
    </row>
    <row r="84" ht="12.75" customHeight="1" spans="1:4">
      <c r="A84">
        <f t="shared" si="0"/>
        <v>83</v>
      </c>
      <c r="B84" s="2" t="s">
        <v>235</v>
      </c>
      <c r="C84" s="2" t="s">
        <v>242</v>
      </c>
      <c r="D84" s="3">
        <v>43656</v>
      </c>
    </row>
    <row r="85" ht="12.75" customHeight="1" spans="1:4">
      <c r="A85">
        <f t="shared" si="0"/>
        <v>84</v>
      </c>
      <c r="B85" s="2" t="s">
        <v>226</v>
      </c>
      <c r="C85" s="2" t="s">
        <v>224</v>
      </c>
      <c r="D85" s="3">
        <v>43656</v>
      </c>
    </row>
    <row r="86" ht="12.75" customHeight="1" spans="1:4">
      <c r="A86">
        <f t="shared" si="0"/>
        <v>85</v>
      </c>
      <c r="B86" s="2" t="s">
        <v>388</v>
      </c>
      <c r="C86" s="2" t="s">
        <v>238</v>
      </c>
      <c r="D86" s="3">
        <v>43656</v>
      </c>
    </row>
    <row r="87" ht="12.75" customHeight="1" spans="1:4">
      <c r="A87">
        <f t="shared" si="0"/>
        <v>86</v>
      </c>
      <c r="B87" s="2" t="s">
        <v>245</v>
      </c>
      <c r="C87" s="2" t="s">
        <v>249</v>
      </c>
      <c r="D87" s="3">
        <v>43656</v>
      </c>
    </row>
    <row r="88" ht="12.75" customHeight="1" spans="1:4">
      <c r="A88">
        <f t="shared" si="0"/>
        <v>87</v>
      </c>
      <c r="B88" s="2" t="s">
        <v>386</v>
      </c>
      <c r="C88" s="2" t="s">
        <v>384</v>
      </c>
      <c r="D88" s="3">
        <v>43656</v>
      </c>
    </row>
    <row r="89" ht="12.75" customHeight="1" spans="1:4">
      <c r="A89">
        <f t="shared" si="0"/>
        <v>88</v>
      </c>
      <c r="B89" s="5" t="s">
        <v>251</v>
      </c>
      <c r="C89" s="5" t="s">
        <v>242</v>
      </c>
      <c r="D89" s="3">
        <v>43663</v>
      </c>
    </row>
    <row r="90" ht="12.75" customHeight="1" spans="1:4">
      <c r="A90">
        <f t="shared" si="0"/>
        <v>89</v>
      </c>
      <c r="B90" s="5" t="s">
        <v>383</v>
      </c>
      <c r="C90" s="5" t="s">
        <v>226</v>
      </c>
      <c r="D90" s="3">
        <v>43663</v>
      </c>
    </row>
    <row r="91" ht="12.75" customHeight="1" spans="1:4">
      <c r="A91">
        <f t="shared" si="0"/>
        <v>90</v>
      </c>
      <c r="B91" s="5" t="s">
        <v>231</v>
      </c>
      <c r="C91" s="5" t="s">
        <v>224</v>
      </c>
      <c r="D91" s="3">
        <v>43663</v>
      </c>
    </row>
    <row r="92" ht="12.75" customHeight="1" spans="1:4">
      <c r="A92">
        <f t="shared" si="0"/>
        <v>91</v>
      </c>
      <c r="B92" s="5" t="s">
        <v>385</v>
      </c>
      <c r="C92" s="5" t="s">
        <v>235</v>
      </c>
      <c r="D92" s="3">
        <v>43663</v>
      </c>
    </row>
    <row r="93" ht="12.75" customHeight="1" spans="1:4">
      <c r="A93">
        <f t="shared" si="0"/>
        <v>92</v>
      </c>
      <c r="B93" s="5" t="s">
        <v>252</v>
      </c>
      <c r="C93" s="5" t="s">
        <v>249</v>
      </c>
      <c r="D93" s="3">
        <v>43663</v>
      </c>
    </row>
    <row r="94" ht="12.75" customHeight="1" spans="1:4">
      <c r="A94">
        <f t="shared" si="0"/>
        <v>93</v>
      </c>
      <c r="B94" s="5" t="s">
        <v>387</v>
      </c>
      <c r="C94" s="5" t="s">
        <v>384</v>
      </c>
      <c r="D94" s="3">
        <v>43663</v>
      </c>
    </row>
    <row r="95" ht="12.75" customHeight="1" spans="1:4">
      <c r="A95">
        <f t="shared" si="0"/>
        <v>94</v>
      </c>
      <c r="B95" s="5" t="s">
        <v>238</v>
      </c>
      <c r="C95" s="5" t="s">
        <v>386</v>
      </c>
      <c r="D95" s="3">
        <v>43663</v>
      </c>
    </row>
    <row r="96" ht="12.75" customHeight="1" spans="1:4">
      <c r="A96">
        <f t="shared" si="0"/>
        <v>95</v>
      </c>
      <c r="B96" s="5" t="s">
        <v>245</v>
      </c>
      <c r="C96" s="5" t="s">
        <v>388</v>
      </c>
      <c r="D96" s="3">
        <v>43663</v>
      </c>
    </row>
    <row r="97" ht="12.75" customHeight="1" spans="1:4">
      <c r="A97">
        <f t="shared" si="0"/>
        <v>96</v>
      </c>
      <c r="B97" s="2" t="s">
        <v>251</v>
      </c>
      <c r="C97" s="2" t="s">
        <v>235</v>
      </c>
      <c r="D97" s="3">
        <v>43670</v>
      </c>
    </row>
    <row r="98" ht="12.75" customHeight="1" spans="1:4">
      <c r="A98">
        <f t="shared" si="0"/>
        <v>97</v>
      </c>
      <c r="B98" s="2" t="s">
        <v>383</v>
      </c>
      <c r="C98" s="2" t="s">
        <v>231</v>
      </c>
      <c r="D98" s="3">
        <v>43670</v>
      </c>
    </row>
    <row r="99" ht="12.75" customHeight="1" spans="1:4">
      <c r="A99">
        <f t="shared" si="0"/>
        <v>98</v>
      </c>
      <c r="B99" s="2" t="s">
        <v>242</v>
      </c>
      <c r="C99" s="2" t="s">
        <v>226</v>
      </c>
      <c r="D99" s="3">
        <v>43670</v>
      </c>
    </row>
    <row r="100" ht="12.75" customHeight="1" spans="1:4">
      <c r="A100">
        <f t="shared" si="0"/>
        <v>99</v>
      </c>
      <c r="B100" s="2" t="s">
        <v>388</v>
      </c>
      <c r="C100" s="2" t="s">
        <v>386</v>
      </c>
      <c r="D100" s="3">
        <v>43670</v>
      </c>
    </row>
    <row r="101" ht="12.75" customHeight="1" spans="1:4">
      <c r="A101">
        <f t="shared" si="0"/>
        <v>100</v>
      </c>
      <c r="B101" s="2" t="s">
        <v>245</v>
      </c>
      <c r="C101" s="2" t="s">
        <v>252</v>
      </c>
      <c r="D101" s="3">
        <v>43670</v>
      </c>
    </row>
    <row r="102" ht="12.75" customHeight="1" spans="1:4">
      <c r="A102">
        <f t="shared" si="0"/>
        <v>101</v>
      </c>
      <c r="B102" s="2" t="s">
        <v>387</v>
      </c>
      <c r="C102" s="2" t="s">
        <v>238</v>
      </c>
      <c r="D102" s="3">
        <v>43670</v>
      </c>
    </row>
    <row r="103" ht="12.75" customHeight="1" spans="1:4">
      <c r="A103">
        <f t="shared" si="0"/>
        <v>102</v>
      </c>
      <c r="B103" s="2" t="s">
        <v>249</v>
      </c>
      <c r="C103" s="2" t="s">
        <v>384</v>
      </c>
      <c r="D103" s="3">
        <v>43670</v>
      </c>
    </row>
    <row r="104" ht="12.75" customHeight="1" spans="1:4">
      <c r="A104">
        <f t="shared" si="0"/>
        <v>103</v>
      </c>
      <c r="B104" s="5" t="s">
        <v>383</v>
      </c>
      <c r="C104" s="5" t="s">
        <v>385</v>
      </c>
      <c r="D104" s="3">
        <v>43677</v>
      </c>
    </row>
    <row r="105" ht="12.75" customHeight="1" spans="1:4">
      <c r="A105">
        <f t="shared" si="0"/>
        <v>104</v>
      </c>
      <c r="B105" s="5" t="s">
        <v>235</v>
      </c>
      <c r="C105" s="5" t="s">
        <v>224</v>
      </c>
      <c r="D105" s="3">
        <v>43677</v>
      </c>
    </row>
    <row r="106" ht="12.75" customHeight="1" spans="1:4">
      <c r="A106">
        <f t="shared" si="0"/>
        <v>105</v>
      </c>
      <c r="B106" s="5" t="s">
        <v>251</v>
      </c>
      <c r="C106" s="5" t="s">
        <v>226</v>
      </c>
      <c r="D106" s="3">
        <v>43677</v>
      </c>
    </row>
    <row r="107" ht="12.75" customHeight="1" spans="1:4">
      <c r="A107">
        <f t="shared" si="0"/>
        <v>106</v>
      </c>
      <c r="B107" s="5" t="s">
        <v>242</v>
      </c>
      <c r="C107" s="5" t="s">
        <v>231</v>
      </c>
      <c r="D107" s="3">
        <v>43677</v>
      </c>
    </row>
    <row r="108" ht="12.75" customHeight="1" spans="1:4">
      <c r="A108">
        <f t="shared" si="0"/>
        <v>107</v>
      </c>
      <c r="B108" s="5" t="s">
        <v>387</v>
      </c>
      <c r="C108" s="5" t="s">
        <v>388</v>
      </c>
      <c r="D108" s="3">
        <v>43677</v>
      </c>
    </row>
    <row r="109" ht="12.75" customHeight="1" spans="1:4">
      <c r="A109">
        <f t="shared" si="0"/>
        <v>108</v>
      </c>
      <c r="B109" s="5" t="s">
        <v>245</v>
      </c>
      <c r="C109" s="5" t="s">
        <v>386</v>
      </c>
      <c r="D109" s="3">
        <v>43677</v>
      </c>
    </row>
    <row r="110" ht="12.75" customHeight="1" spans="1:4">
      <c r="A110">
        <f t="shared" si="0"/>
        <v>109</v>
      </c>
      <c r="B110" s="5" t="s">
        <v>384</v>
      </c>
      <c r="C110" s="5" t="s">
        <v>252</v>
      </c>
      <c r="D110" s="3">
        <v>43677</v>
      </c>
    </row>
    <row r="111" ht="12.75" customHeight="1" spans="1:4">
      <c r="A111">
        <f t="shared" si="0"/>
        <v>110</v>
      </c>
      <c r="B111" s="5" t="s">
        <v>238</v>
      </c>
      <c r="C111" s="5" t="s">
        <v>249</v>
      </c>
      <c r="D111" s="3">
        <v>43677</v>
      </c>
    </row>
    <row r="112" ht="12.75" customHeight="1" spans="1:4">
      <c r="A112">
        <f t="shared" si="0"/>
        <v>111</v>
      </c>
      <c r="B112" s="2" t="s">
        <v>387</v>
      </c>
      <c r="C112" s="2" t="s">
        <v>252</v>
      </c>
      <c r="D112" s="3">
        <v>43684</v>
      </c>
    </row>
    <row r="113" ht="12.75" customHeight="1" spans="1:4">
      <c r="A113">
        <f t="shared" si="0"/>
        <v>112</v>
      </c>
      <c r="B113" s="2" t="s">
        <v>224</v>
      </c>
      <c r="C113" s="2" t="s">
        <v>385</v>
      </c>
      <c r="D113" s="3">
        <v>43684</v>
      </c>
    </row>
    <row r="114" ht="12.75" customHeight="1" spans="1:4">
      <c r="A114">
        <f t="shared" si="0"/>
        <v>113</v>
      </c>
      <c r="B114" s="5" t="s">
        <v>389</v>
      </c>
      <c r="C114" s="5" t="s">
        <v>389</v>
      </c>
      <c r="D114" s="3">
        <v>43712</v>
      </c>
    </row>
    <row r="115" ht="12.75" customHeight="1" spans="1:4">
      <c r="A115">
        <f t="shared" si="0"/>
        <v>114</v>
      </c>
      <c r="B115" s="5" t="s">
        <v>389</v>
      </c>
      <c r="C115" s="5" t="s">
        <v>389</v>
      </c>
      <c r="D115" s="3">
        <v>43712</v>
      </c>
    </row>
    <row r="116" ht="12.75" customHeight="1" spans="1:4">
      <c r="A116">
        <f t="shared" si="0"/>
        <v>115</v>
      </c>
      <c r="B116" s="5" t="s">
        <v>389</v>
      </c>
      <c r="C116" s="5" t="s">
        <v>389</v>
      </c>
      <c r="D116" s="3">
        <v>43712</v>
      </c>
    </row>
    <row r="117" ht="12.75" customHeight="1" spans="1:4">
      <c r="A117">
        <f t="shared" si="0"/>
        <v>116</v>
      </c>
      <c r="B117" s="5" t="s">
        <v>389</v>
      </c>
      <c r="C117" s="5" t="s">
        <v>389</v>
      </c>
      <c r="D117" s="3">
        <v>43712</v>
      </c>
    </row>
    <row r="118" ht="12.75" customHeight="1" spans="1:4">
      <c r="A118">
        <f t="shared" si="0"/>
        <v>117</v>
      </c>
      <c r="B118" s="2" t="s">
        <v>390</v>
      </c>
      <c r="C118" s="2" t="s">
        <v>390</v>
      </c>
      <c r="D118" s="3">
        <v>43719</v>
      </c>
    </row>
    <row r="119" ht="12.75" customHeight="1" spans="1:4">
      <c r="A119">
        <f t="shared" si="0"/>
        <v>118</v>
      </c>
      <c r="B119" s="2" t="s">
        <v>390</v>
      </c>
      <c r="C119" s="2" t="s">
        <v>390</v>
      </c>
      <c r="D119" s="3">
        <v>43719</v>
      </c>
    </row>
    <row r="120" ht="12.75" customHeight="1" spans="1:4">
      <c r="A120">
        <f t="shared" si="0"/>
        <v>119</v>
      </c>
      <c r="B120" s="5" t="s">
        <v>391</v>
      </c>
      <c r="C120" s="5" t="s">
        <v>391</v>
      </c>
      <c r="D120" s="3">
        <v>43726</v>
      </c>
    </row>
    <row r="121" ht="12.75" customHeight="1" spans="1:4">
      <c r="A121">
        <f t="shared" si="0"/>
        <v>120</v>
      </c>
      <c r="B121" s="4"/>
      <c r="C121" s="4"/>
      <c r="D121" s="6"/>
    </row>
    <row r="122" ht="12.75" customHeight="1" spans="1:4">
      <c r="A122">
        <v>121</v>
      </c>
      <c r="D122" s="6"/>
    </row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F994"/>
  <sheetViews>
    <sheetView workbookViewId="0">
      <selection activeCell="B18" sqref="B18"/>
    </sheetView>
  </sheetViews>
  <sheetFormatPr defaultColWidth="14.4285714285714" defaultRowHeight="15" customHeight="1"/>
  <cols>
    <col min="1" max="1" width="8.85714285714286" customWidth="1"/>
    <col min="2" max="2" width="9.85714285714286" customWidth="1"/>
    <col min="3" max="3" width="1.28571428571429" hidden="1" customWidth="1"/>
    <col min="4" max="4" width="5.71428571428571" customWidth="1"/>
    <col min="5" max="5" width="27.7142857142857" customWidth="1"/>
    <col min="6" max="6" width="9.28571428571429" customWidth="1"/>
    <col min="7" max="7" width="10.8571428571429" hidden="1" customWidth="1"/>
    <col min="8" max="8" width="11" hidden="1" customWidth="1"/>
    <col min="9" max="9" width="11.8571428571429" customWidth="1"/>
    <col min="10" max="10" width="12" hidden="1" customWidth="1"/>
    <col min="11" max="11" width="12.7142857142857" hidden="1" customWidth="1"/>
    <col min="12" max="12" width="11" customWidth="1"/>
    <col min="13" max="13" width="1.85714285714286" customWidth="1"/>
    <col min="14" max="14" width="8.28571428571429" customWidth="1"/>
    <col min="15" max="15" width="9.71428571428571" customWidth="1"/>
    <col min="16" max="16" width="1.71428571428571" hidden="1" customWidth="1"/>
    <col min="17" max="17" width="6" customWidth="1"/>
    <col min="18" max="18" width="32" customWidth="1"/>
    <col min="19" max="19" width="9.42857142857143" customWidth="1"/>
    <col min="20" max="20" width="12" hidden="1" customWidth="1"/>
    <col min="21" max="21" width="11.2857142857143" hidden="1" customWidth="1"/>
    <col min="22" max="22" width="12.4285714285714" hidden="1" customWidth="1"/>
    <col min="23" max="23" width="10.4285714285714" hidden="1" customWidth="1"/>
    <col min="24" max="24" width="12.7142857142857" customWidth="1"/>
    <col min="25" max="25" width="10.5714285714286" customWidth="1"/>
    <col min="26" max="26" width="0.571428571428571" customWidth="1"/>
    <col min="27" max="27" width="7.85714285714286" hidden="1" customWidth="1"/>
    <col min="28" max="28" width="8.85714285714286" customWidth="1"/>
    <col min="29" max="29" width="35.1428571428571" customWidth="1"/>
    <col min="30" max="34" width="8.85714285714286" customWidth="1"/>
  </cols>
  <sheetData>
    <row r="1" customHeight="1" spans="1:1">
      <c r="A1" s="222"/>
    </row>
    <row r="2" ht="31.5" customHeight="1" spans="1:27">
      <c r="A2" s="22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22.15" customHeight="1" spans="5:27">
      <c r="E3" s="224" t="s">
        <v>5</v>
      </c>
      <c r="F3" s="225"/>
      <c r="J3" s="324"/>
      <c r="K3" s="325" t="s">
        <v>6</v>
      </c>
      <c r="M3" s="326"/>
      <c r="N3" s="327"/>
      <c r="O3" s="328"/>
      <c r="P3" s="329"/>
      <c r="Q3" s="329"/>
      <c r="R3" s="329" t="s">
        <v>46</v>
      </c>
      <c r="S3" s="417" t="str">
        <f>IFERROR(VLOOKUP(F3,Courses!$A$4:$I$25,2),"")</f>
        <v/>
      </c>
      <c r="T3" s="418"/>
      <c r="U3" s="418"/>
      <c r="V3" s="418"/>
      <c r="W3" s="419"/>
      <c r="X3" s="310"/>
      <c r="Y3" s="310"/>
      <c r="Z3" s="310"/>
      <c r="AA3" s="310"/>
    </row>
    <row r="4" ht="22.15" customHeight="1" spans="1:27">
      <c r="A4" s="226"/>
      <c r="B4" s="227"/>
      <c r="C4" s="228"/>
      <c r="D4" s="229" t="s">
        <v>7</v>
      </c>
      <c r="E4" s="230" t="s">
        <v>8</v>
      </c>
      <c r="F4" s="231" t="str">
        <f>IFERROR(VLOOKUP(F3,Courses!$A$4:$I$25,3),"")</f>
        <v/>
      </c>
      <c r="G4" s="231"/>
      <c r="H4" s="231"/>
      <c r="I4" s="230"/>
      <c r="L4" s="330"/>
      <c r="M4" s="330"/>
      <c r="N4" s="28" t="s">
        <v>10</v>
      </c>
      <c r="O4" s="234" t="str">
        <f>IFERROR(VLOOKUP(F3,Courses!$A$4:$O$25,15),"")</f>
        <v/>
      </c>
      <c r="P4" s="331" t="str">
        <f>IFERROR(VLOOKUP(#REF!,Courses!$A$4:$L$24,12),"")</f>
        <v/>
      </c>
      <c r="Q4" s="420"/>
      <c r="S4" s="420"/>
      <c r="V4" s="420"/>
      <c r="X4" s="310"/>
      <c r="Y4" s="310"/>
      <c r="Z4" s="310"/>
      <c r="AA4" s="310"/>
    </row>
    <row r="5" ht="22.15" customHeight="1" spans="2:27">
      <c r="B5" s="29" t="s">
        <v>11</v>
      </c>
      <c r="C5" s="232"/>
      <c r="D5" s="233" t="s">
        <v>12</v>
      </c>
      <c r="E5" s="234" t="s">
        <v>13</v>
      </c>
      <c r="F5" s="235" t="str">
        <f>IFERROR(VLOOKUP(F3,Courses!$A$4:$M$25,11),"")</f>
        <v/>
      </c>
      <c r="G5" s="236"/>
      <c r="I5" s="332" t="s">
        <v>14</v>
      </c>
      <c r="J5" s="333" t="str">
        <f>IFERROR(VLOOKUP(F3,Courses!$A$4:$M$25,12),"")</f>
        <v/>
      </c>
      <c r="K5" s="231" t="s">
        <v>15</v>
      </c>
      <c r="L5" s="334" t="str">
        <f>IFERROR(VLOOKUP(F3,Courses!$A$4:$M$25,13),"")</f>
        <v/>
      </c>
      <c r="N5" s="335" t="s">
        <v>16</v>
      </c>
      <c r="O5" s="234" t="str">
        <f>IFERROR(VLOOKUP(F3,Courses!$A$4:$O$25,14),"")</f>
        <v/>
      </c>
      <c r="R5" s="421" t="s">
        <v>47</v>
      </c>
      <c r="S5" s="422">
        <f>'League Play Report'!S8</f>
        <v>0</v>
      </c>
      <c r="T5" s="423"/>
      <c r="U5" s="423"/>
      <c r="V5" s="423"/>
      <c r="W5" s="424"/>
      <c r="X5" s="310"/>
      <c r="Y5" s="310"/>
      <c r="Z5" s="310"/>
      <c r="AA5" s="310"/>
    </row>
    <row r="6" ht="24" customHeight="1" spans="1:29">
      <c r="A6" s="30"/>
      <c r="B6" s="237" t="s">
        <v>17</v>
      </c>
      <c r="D6" s="238" t="s">
        <v>18</v>
      </c>
      <c r="E6" s="234" t="s">
        <v>19</v>
      </c>
      <c r="F6" s="235" t="str">
        <f>IFERROR(VLOOKUP(F3,Courses!$A$4:$M$25,8),"")</f>
        <v/>
      </c>
      <c r="I6" s="336" t="s">
        <v>14</v>
      </c>
      <c r="J6" s="333" t="str">
        <f>IFERROR(VLOOKUP(F3,Courses!$A$4:$M$25,9),"")</f>
        <v/>
      </c>
      <c r="K6" s="231" t="s">
        <v>15</v>
      </c>
      <c r="L6" s="334" t="str">
        <f>IFERROR(VLOOKUP(F3,Courses!$A$4:$M$25,10),"")</f>
        <v/>
      </c>
      <c r="N6" s="337"/>
      <c r="P6" s="237"/>
      <c r="S6" s="237"/>
      <c r="W6" s="237"/>
      <c r="Y6" s="237"/>
      <c r="Z6" s="310"/>
      <c r="AA6" s="310"/>
      <c r="AC6" s="489"/>
    </row>
    <row r="7" ht="24" customHeight="1" spans="1:27">
      <c r="A7" s="30"/>
      <c r="B7" s="29" t="s">
        <v>21</v>
      </c>
      <c r="D7" s="239" t="s">
        <v>22</v>
      </c>
      <c r="E7" s="240" t="s">
        <v>23</v>
      </c>
      <c r="F7" s="241" t="str">
        <f>IFERROR(VLOOKUP(F3,Courses!$A$4:$M$25,5),"")</f>
        <v/>
      </c>
      <c r="I7" s="336" t="s">
        <v>14</v>
      </c>
      <c r="J7" s="338" t="str">
        <f>IFERROR(VLOOKUP(F3,Courses!$A$4:$M$25,6),"")</f>
        <v/>
      </c>
      <c r="K7" s="231" t="s">
        <v>15</v>
      </c>
      <c r="L7" s="334" t="str">
        <f>IFERROR(VLOOKUP(F3,Courses!$A$4:$M$25,7),"")</f>
        <v/>
      </c>
      <c r="M7" s="339"/>
      <c r="N7" s="340" t="s">
        <v>20</v>
      </c>
      <c r="O7" s="338" t="str">
        <f>IFERROR(VLOOKUP(F3,Courses!$A$4:$I$25,4),"")</f>
        <v/>
      </c>
      <c r="P7" s="341"/>
      <c r="R7" s="425" t="s">
        <v>48</v>
      </c>
      <c r="S7" s="426" t="s">
        <v>49</v>
      </c>
      <c r="T7" s="427"/>
      <c r="U7" s="427"/>
      <c r="V7" s="428">
        <f>'League Play Report'!W10</f>
        <v>0</v>
      </c>
      <c r="W7" s="429"/>
      <c r="Z7" s="310"/>
      <c r="AA7" s="310"/>
    </row>
    <row r="8" ht="31.15" customHeight="1" spans="1:27">
      <c r="A8" s="242" t="s">
        <v>50</v>
      </c>
      <c r="B8" s="243"/>
      <c r="C8" s="243"/>
      <c r="D8" s="243"/>
      <c r="E8" s="243"/>
      <c r="F8" s="244"/>
      <c r="G8" s="243"/>
      <c r="H8" s="243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3"/>
      <c r="AA8" s="490"/>
    </row>
    <row r="9" ht="22.15" customHeight="1" spans="1:27">
      <c r="A9" s="245" t="s">
        <v>51</v>
      </c>
      <c r="B9" s="245"/>
      <c r="C9" s="245"/>
      <c r="D9" s="245"/>
      <c r="E9" s="246"/>
      <c r="F9" s="247"/>
      <c r="G9" s="247"/>
      <c r="H9" s="247"/>
      <c r="I9" s="247"/>
      <c r="J9" s="247"/>
      <c r="K9" s="247"/>
      <c r="L9" s="247"/>
      <c r="M9" s="342" t="s">
        <v>51</v>
      </c>
      <c r="N9" s="245"/>
      <c r="O9" s="245"/>
      <c r="P9" s="245"/>
      <c r="Q9" s="245"/>
      <c r="R9" s="430"/>
      <c r="S9" s="1"/>
      <c r="T9" s="1"/>
      <c r="U9" s="1"/>
      <c r="V9" s="1"/>
      <c r="W9" s="1"/>
      <c r="X9" s="1"/>
      <c r="Y9" s="1"/>
      <c r="Z9" s="1"/>
      <c r="AA9" s="491"/>
    </row>
    <row r="10" ht="28.5" customHeight="1" spans="1:32">
      <c r="A10" s="245"/>
      <c r="B10" s="245"/>
      <c r="C10" s="245"/>
      <c r="D10" s="245"/>
      <c r="E10" s="246"/>
      <c r="F10" s="247"/>
      <c r="G10" s="247"/>
      <c r="H10" s="247"/>
      <c r="I10" s="247"/>
      <c r="J10" s="247"/>
      <c r="K10" s="247"/>
      <c r="L10" s="247"/>
      <c r="M10" s="342"/>
      <c r="N10" s="245"/>
      <c r="O10" s="245"/>
      <c r="P10" s="245"/>
      <c r="Q10" s="245"/>
      <c r="R10" s="431"/>
      <c r="S10" s="432"/>
      <c r="T10" s="432"/>
      <c r="U10" s="432"/>
      <c r="V10" s="432"/>
      <c r="W10" s="432"/>
      <c r="X10" s="432"/>
      <c r="Y10" s="432"/>
      <c r="Z10" s="432"/>
      <c r="AA10" s="408"/>
      <c r="AE10" s="492"/>
      <c r="AF10" s="493"/>
    </row>
    <row r="11" ht="16.5" customHeight="1" spans="1:27">
      <c r="A11" s="248"/>
      <c r="B11" s="249"/>
      <c r="C11" s="250"/>
      <c r="D11" s="29"/>
      <c r="E11" s="251"/>
      <c r="F11" s="252"/>
      <c r="G11" s="248"/>
      <c r="H11" s="248"/>
      <c r="I11" s="248"/>
      <c r="J11" s="343" t="s">
        <v>26</v>
      </c>
      <c r="K11" s="344" t="s">
        <v>27</v>
      </c>
      <c r="L11" s="345"/>
      <c r="M11" s="346" t="s">
        <v>28</v>
      </c>
      <c r="N11" s="347"/>
      <c r="O11" s="252"/>
      <c r="P11" s="348"/>
      <c r="Q11" s="433"/>
      <c r="R11" s="434"/>
      <c r="S11" s="252"/>
      <c r="T11" s="248"/>
      <c r="U11" s="248"/>
      <c r="V11" s="343"/>
      <c r="W11" s="343" t="s">
        <v>26</v>
      </c>
      <c r="X11" s="344" t="s">
        <v>27</v>
      </c>
      <c r="Y11" s="494"/>
      <c r="Z11" s="495"/>
      <c r="AA11" s="496"/>
    </row>
    <row r="12" ht="31.5" customHeight="1" spans="1:27">
      <c r="A12" s="253" t="s">
        <v>28</v>
      </c>
      <c r="B12" s="254" t="s">
        <v>29</v>
      </c>
      <c r="C12" s="255"/>
      <c r="D12" s="256" t="s">
        <v>7</v>
      </c>
      <c r="E12" s="257" t="s">
        <v>9</v>
      </c>
      <c r="F12" s="254" t="s">
        <v>31</v>
      </c>
      <c r="G12" s="253" t="s">
        <v>32</v>
      </c>
      <c r="H12" s="258" t="s">
        <v>33</v>
      </c>
      <c r="I12" s="349" t="s">
        <v>34</v>
      </c>
      <c r="J12" s="253" t="s">
        <v>35</v>
      </c>
      <c r="K12" s="350" t="s">
        <v>35</v>
      </c>
      <c r="L12" s="351" t="s">
        <v>36</v>
      </c>
      <c r="M12" s="352"/>
      <c r="N12" s="353"/>
      <c r="O12" s="354" t="s">
        <v>29</v>
      </c>
      <c r="P12" s="355"/>
      <c r="Q12" s="435" t="s">
        <v>7</v>
      </c>
      <c r="R12" s="436" t="s">
        <v>4</v>
      </c>
      <c r="S12" s="254" t="s">
        <v>31</v>
      </c>
      <c r="T12" s="253" t="s">
        <v>32</v>
      </c>
      <c r="U12" s="258" t="s">
        <v>33</v>
      </c>
      <c r="V12" s="349" t="s">
        <v>34</v>
      </c>
      <c r="W12" s="253" t="s">
        <v>35</v>
      </c>
      <c r="X12" s="350" t="s">
        <v>35</v>
      </c>
      <c r="Y12" s="350" t="s">
        <v>36</v>
      </c>
      <c r="Z12" s="497"/>
      <c r="AA12" s="498"/>
    </row>
    <row r="13" ht="19.5" customHeight="1" spans="1:30">
      <c r="A13" s="259">
        <v>1</v>
      </c>
      <c r="B13" s="260"/>
      <c r="C13" s="261"/>
      <c r="D13" s="262"/>
      <c r="E13" s="263" t="str">
        <f>IFERROR(VLOOKUP(B13,Rosters!$E$4:$H$92,4),"")</f>
        <v/>
      </c>
      <c r="F13" s="263" t="str">
        <f>IFERROR(MIN(VLOOKUP(B13,Rosters!$E$4:$I$92,5),28.7),"")</f>
        <v/>
      </c>
      <c r="G13" s="264" t="e">
        <f>_xlfn.IFS(D13="b",$F$5/113,D13="m",$F$6/113,D13="f",$F$7/113)*F13+_xlfn.IFS(D13="b",$J$5-$O$7,D13="m",$J$6-$O$7,D13="f",$J$7-$O$7)</f>
        <v>#N/A</v>
      </c>
      <c r="H13" s="265" t="str">
        <f t="shared" ref="H13:H17" si="0">IFERROR(G13-(MIN(G13:G14,T13:T14)),"")</f>
        <v/>
      </c>
      <c r="I13" s="356" t="str">
        <f t="shared" ref="I13:I50" si="1">IFERROR(ROUND(0.9*H13,0),"")</f>
        <v/>
      </c>
      <c r="J13" s="357"/>
      <c r="K13" s="356" t="str">
        <f t="shared" ref="K13:K50" si="2">IFERROR(J13-G13,"")</f>
        <v/>
      </c>
      <c r="L13" s="358"/>
      <c r="M13" s="259">
        <v>1</v>
      </c>
      <c r="N13" s="359"/>
      <c r="O13" s="262"/>
      <c r="P13" s="360"/>
      <c r="Q13" s="437"/>
      <c r="R13" s="438" t="str">
        <f>IFERROR(VLOOKUP(O13,Rosters!$A$4:$D$92,3),"")</f>
        <v/>
      </c>
      <c r="S13" s="439" t="str">
        <f>IFERROR(MIN(VLOOKUP(O13,Rosters!$A$4:$D$92,4),28.7),"")</f>
        <v/>
      </c>
      <c r="T13" s="440" t="e">
        <f>_xlfn.IFS(Q13="b",$F$5/113,Q13="m",$F$6/113,Q13="f",$F$7/113)*S13+_xlfn.IFS(Q13="b",$J$5-$O$7,Q13="m",$J$6-$O$7,Q13="f",$J$7-$O$7)</f>
        <v>#N/A</v>
      </c>
      <c r="U13" s="441" t="str">
        <f t="shared" ref="U13:U17" si="3">IFERROR(T13-(MIN(G13:G14,T13:T14)),"")</f>
        <v/>
      </c>
      <c r="V13" s="265" t="str">
        <f t="shared" ref="V13:V50" si="4">IFERROR(ROUND(0.9*U13,0),"")</f>
        <v/>
      </c>
      <c r="W13" s="442"/>
      <c r="X13" s="441" t="str">
        <f t="shared" ref="X13:X50" si="5">IFERROR(W13-T13,"")</f>
        <v/>
      </c>
      <c r="Y13" s="499"/>
      <c r="Z13" s="500"/>
      <c r="AA13" s="501"/>
      <c r="AD13" s="1"/>
    </row>
    <row r="14" ht="19.5" customHeight="1" spans="1:31">
      <c r="A14" s="266"/>
      <c r="B14" s="267"/>
      <c r="C14" s="261"/>
      <c r="D14" s="268"/>
      <c r="E14" s="269" t="str">
        <f>IFERROR(VLOOKUP(B14,Rosters!$E$4:$H$92,4),"")</f>
        <v/>
      </c>
      <c r="F14" s="269" t="str">
        <f>IFERROR(MIN(VLOOKUP(B14,Rosters!$E$4:$I$92,5),28.7),"")</f>
        <v/>
      </c>
      <c r="G14" s="264" t="e">
        <f>_xlfn.IFS(D14="b",$F$5/113,D14="m",$F$6/113,D14="f",$F$7/113)*F14+_xlfn.IFS(D14="b",$J$5-$O$7,D14="m",$J$6-$O$7,D14="f",$J$7-$O$7)</f>
        <v>#N/A</v>
      </c>
      <c r="H14" s="270" t="str">
        <f t="shared" ref="H14:H18" si="6">IFERROR(G14-(MIN(G13:G14,T13:T14)),"")</f>
        <v/>
      </c>
      <c r="I14" s="361" t="str">
        <f t="shared" si="1"/>
        <v/>
      </c>
      <c r="J14" s="362"/>
      <c r="K14" s="363" t="str">
        <f t="shared" si="2"/>
        <v/>
      </c>
      <c r="L14" s="364"/>
      <c r="M14" s="365"/>
      <c r="N14" s="366"/>
      <c r="O14" s="301"/>
      <c r="P14" s="367"/>
      <c r="Q14" s="443"/>
      <c r="R14" s="444" t="str">
        <f>IFERROR(VLOOKUP(O14,Rosters!$A$4:$D$92,3),"")</f>
        <v/>
      </c>
      <c r="S14" s="445" t="str">
        <f>IFERROR(MIN(VLOOKUP(O14,Rosters!$A$4:$D$92,4),28.7),"")</f>
        <v/>
      </c>
      <c r="T14" s="440" t="e">
        <f>_xlfn.IFS(Q14="b",$F$5/113,Q14="m",$F$6/113,Q14="f",$F$7/113)*S14+_xlfn.IFS(Q14="b",$J$5-$O$7,Q14="m",$J$6-$O$7,Q14="f",$J$7-$O$7)</f>
        <v>#N/A</v>
      </c>
      <c r="U14" s="446" t="str">
        <f t="shared" ref="U14:U18" si="7">IFERROR(T14-(MIN(G13:G14,T13:T14)),"")</f>
        <v/>
      </c>
      <c r="V14" s="270" t="str">
        <f t="shared" si="4"/>
        <v/>
      </c>
      <c r="W14" s="447"/>
      <c r="X14" s="448" t="str">
        <f t="shared" si="5"/>
        <v/>
      </c>
      <c r="Y14" s="502"/>
      <c r="Z14" s="503"/>
      <c r="AA14" s="504"/>
      <c r="AE14" s="492"/>
    </row>
    <row r="15" ht="19.5" customHeight="1" spans="1:27">
      <c r="A15" s="271">
        <v>2</v>
      </c>
      <c r="B15" s="272"/>
      <c r="C15" s="261"/>
      <c r="D15" s="273"/>
      <c r="E15" s="274" t="str">
        <f>IFERROR(VLOOKUP(B15,Rosters!$E$4:$H$92,4),"")</f>
        <v/>
      </c>
      <c r="F15" s="274" t="str">
        <f>IFERROR(MIN(VLOOKUP(B15,Rosters!$E$4:$I$92,5),28.7),"")</f>
        <v/>
      </c>
      <c r="G15" s="264" t="e">
        <f>_xlfn.IFS(D15="b",$F$5/113,D15="m",$F$6/113,D15="f",$F$7/113)*F15+_xlfn.IFS(D15="b",$J$5-$O$7,D15="m",$J$6-$O$7,D15="f",$J$7-$O$7)</f>
        <v>#N/A</v>
      </c>
      <c r="H15" s="275" t="str">
        <f t="shared" si="0"/>
        <v/>
      </c>
      <c r="I15" s="368" t="str">
        <f t="shared" si="1"/>
        <v/>
      </c>
      <c r="J15" s="369"/>
      <c r="K15" s="370" t="str">
        <f t="shared" si="2"/>
        <v/>
      </c>
      <c r="L15" s="371"/>
      <c r="M15" s="287">
        <v>2</v>
      </c>
      <c r="N15" s="372"/>
      <c r="O15" s="373"/>
      <c r="P15" s="360"/>
      <c r="Q15" s="449"/>
      <c r="R15" s="450" t="str">
        <f>IFERROR(VLOOKUP(O15,Rosters!$A$4:$D$92,3),"")</f>
        <v/>
      </c>
      <c r="S15" s="451" t="str">
        <f>IFERROR(MIN(VLOOKUP(O15,Rosters!$A$4:$D$92,4),28.7),"")</f>
        <v/>
      </c>
      <c r="T15" s="440" t="e">
        <f>_xlfn.IFS(Q15="b",$F$5/113,Q15="m",$F$6/113,Q15="f",$F$7/113)*S15+_xlfn.IFS(Q15="b",$J$5-$O$7,Q15="m",$J$6-$O$7,Q15="f",$J$7-$O$7)</f>
        <v>#N/A</v>
      </c>
      <c r="U15" s="452" t="str">
        <f t="shared" si="3"/>
        <v/>
      </c>
      <c r="V15" s="275" t="str">
        <f t="shared" si="4"/>
        <v/>
      </c>
      <c r="W15" s="453"/>
      <c r="X15" s="454" t="str">
        <f t="shared" si="5"/>
        <v/>
      </c>
      <c r="Y15" s="505"/>
      <c r="Z15" s="506"/>
      <c r="AA15" s="501"/>
    </row>
    <row r="16" ht="19.5" customHeight="1" spans="1:27">
      <c r="A16" s="276"/>
      <c r="B16" s="277"/>
      <c r="C16" s="261"/>
      <c r="D16" s="278"/>
      <c r="E16" s="279" t="str">
        <f>IFERROR(VLOOKUP(B16,Rosters!$E$4:$H$92,4),"")</f>
        <v/>
      </c>
      <c r="F16" s="279" t="str">
        <f>IFERROR(MIN(VLOOKUP(B16,Rosters!$E$4:$I$92,5),28.7),"")</f>
        <v/>
      </c>
      <c r="G16" s="264" t="e">
        <f>_xlfn.IFS(D16="b",$F$5/113,D16="m",$F$6/113,D16="f",$F$7/113)*F16+_xlfn.IFS(D16="b",$J$5-$O$7,D16="m",$J$6-$O$7,D16="f",$J$7-$O$7)</f>
        <v>#N/A</v>
      </c>
      <c r="H16" s="280" t="str">
        <f t="shared" si="6"/>
        <v/>
      </c>
      <c r="I16" s="374" t="str">
        <f t="shared" si="1"/>
        <v/>
      </c>
      <c r="J16" s="375"/>
      <c r="K16" s="374" t="str">
        <f t="shared" si="2"/>
        <v/>
      </c>
      <c r="L16" s="376"/>
      <c r="M16" s="377"/>
      <c r="N16" s="378"/>
      <c r="O16" s="379"/>
      <c r="P16" s="380"/>
      <c r="Q16" s="455"/>
      <c r="R16" s="456" t="str">
        <f>IFERROR(VLOOKUP(O16,Rosters!$A$4:$D$92,3),"")</f>
        <v/>
      </c>
      <c r="S16" s="457" t="str">
        <f>IFERROR(MIN(VLOOKUP(O16,Rosters!$A$4:$D$92,4),28.7),"")</f>
        <v/>
      </c>
      <c r="T16" s="440" t="e">
        <f>_xlfn.IFS(Q16="b",$F$5/113,Q16="m",$F$6/113,Q16="f",$F$7/113)*S16+_xlfn.IFS(Q16="b",$J$5-$O$7,Q16="m",$J$6-$O$7,Q16="f",$J$7-$O$7)</f>
        <v>#N/A</v>
      </c>
      <c r="U16" s="458" t="str">
        <f t="shared" si="7"/>
        <v/>
      </c>
      <c r="V16" s="459" t="str">
        <f t="shared" si="4"/>
        <v/>
      </c>
      <c r="W16" s="460"/>
      <c r="X16" s="461" t="str">
        <f t="shared" si="5"/>
        <v/>
      </c>
      <c r="Y16" s="507"/>
      <c r="Z16" s="503"/>
      <c r="AA16" s="504"/>
    </row>
    <row r="17" ht="19.5" customHeight="1" spans="1:27">
      <c r="A17" s="281">
        <v>3</v>
      </c>
      <c r="B17" s="260"/>
      <c r="C17" s="261"/>
      <c r="D17" s="262"/>
      <c r="E17" s="282" t="str">
        <f>IFERROR(VLOOKUP(B17,Rosters!$E$4:$H$92,4),"")</f>
        <v/>
      </c>
      <c r="F17" s="282" t="str">
        <f>IFERROR(MIN(VLOOKUP(B17,Rosters!$E$4:$I$92,5),28.7),"")</f>
        <v/>
      </c>
      <c r="G17" s="264" t="e">
        <f>_xlfn.IFS(D17="b",$F$5/113,D17="m",$F$6/113,D17="f",$F$7/113)*F17+_xlfn.IFS(D17="b",$J$5-$O$7,D17="m",$J$6-$O$7,D17="f",$J$7-$O$7)</f>
        <v>#N/A</v>
      </c>
      <c r="H17" s="283" t="str">
        <f t="shared" si="0"/>
        <v/>
      </c>
      <c r="I17" s="381" t="str">
        <f t="shared" si="1"/>
        <v/>
      </c>
      <c r="J17" s="300"/>
      <c r="K17" s="381" t="str">
        <f t="shared" si="2"/>
        <v/>
      </c>
      <c r="L17" s="382"/>
      <c r="M17" s="383">
        <v>3</v>
      </c>
      <c r="N17" s="384"/>
      <c r="O17" s="300"/>
      <c r="P17" s="385"/>
      <c r="Q17" s="437"/>
      <c r="R17" s="462" t="str">
        <f>IFERROR(VLOOKUP(O17,Rosters!$A$4:$D$92,3),"")</f>
        <v/>
      </c>
      <c r="S17" s="463" t="str">
        <f>IFERROR(MIN(VLOOKUP(O17,Rosters!$A$4:$D$92,4),28.7),"")</f>
        <v/>
      </c>
      <c r="T17" s="440" t="e">
        <f>_xlfn.IFS(Q17="b",$F$5/113,Q17="m",$F$6/113,Q17="f",$F$7/113)*S17+_xlfn.IFS(Q17="b",$J$5-$O$7,Q17="m",$J$6-$O$7,Q17="f",$J$7-$O$7)</f>
        <v>#N/A</v>
      </c>
      <c r="U17" s="464" t="str">
        <f t="shared" si="3"/>
        <v/>
      </c>
      <c r="V17" s="465" t="str">
        <f t="shared" si="4"/>
        <v/>
      </c>
      <c r="W17" s="437"/>
      <c r="X17" s="466" t="str">
        <f t="shared" si="5"/>
        <v/>
      </c>
      <c r="Y17" s="508"/>
      <c r="Z17" s="506"/>
      <c r="AA17" s="501"/>
    </row>
    <row r="18" ht="19.5" customHeight="1" spans="1:30">
      <c r="A18" s="284"/>
      <c r="B18" s="267"/>
      <c r="C18" s="261"/>
      <c r="D18" s="268"/>
      <c r="E18" s="285" t="str">
        <f>IFERROR(VLOOKUP(B18,Rosters!$E$4:$H$92,4),"")</f>
        <v/>
      </c>
      <c r="F18" s="269" t="str">
        <f>IFERROR(MIN(VLOOKUP(B18,Rosters!$E$4:$I$92,5),28.7),"")</f>
        <v/>
      </c>
      <c r="G18" s="264" t="e">
        <f>_xlfn.IFS(D18="b",$F$5/113,D18="m",$F$6/113,D18="f",$F$7/113)*F18+_xlfn.IFS(D18="b",$J$5-$O$7,D18="m",$J$6-$O$7,D18="f",$J$7-$O$7)</f>
        <v>#N/A</v>
      </c>
      <c r="H18" s="286" t="str">
        <f t="shared" si="6"/>
        <v/>
      </c>
      <c r="I18" s="363" t="str">
        <f t="shared" si="1"/>
        <v/>
      </c>
      <c r="J18" s="301"/>
      <c r="K18" s="363" t="str">
        <f t="shared" si="2"/>
        <v/>
      </c>
      <c r="L18" s="364"/>
      <c r="M18" s="365"/>
      <c r="N18" s="366"/>
      <c r="O18" s="301"/>
      <c r="P18" s="386"/>
      <c r="Q18" s="443"/>
      <c r="R18" s="444" t="str">
        <f>IFERROR(VLOOKUP(O18,Rosters!$A$4:$D$92,3),"")</f>
        <v/>
      </c>
      <c r="S18" s="445" t="str">
        <f>IFERROR(MIN(VLOOKUP(O18,Rosters!$A$4:$D$92,4),28.7),"")</f>
        <v/>
      </c>
      <c r="T18" s="440" t="e">
        <f>_xlfn.IFS(Q18="b",$F$5/113,Q18="m",$F$6/113,Q18="f",$F$7/113)*S18+_xlfn.IFS(Q18="b",$J$5-$O$7,Q18="m",$J$6-$O$7,Q18="f",$J$7-$O$7)</f>
        <v>#N/A</v>
      </c>
      <c r="U18" s="448" t="str">
        <f t="shared" si="7"/>
        <v/>
      </c>
      <c r="V18" s="270" t="str">
        <f t="shared" si="4"/>
        <v/>
      </c>
      <c r="W18" s="447"/>
      <c r="X18" s="448" t="str">
        <f t="shared" si="5"/>
        <v/>
      </c>
      <c r="Y18" s="502"/>
      <c r="Z18" s="509"/>
      <c r="AA18" s="510"/>
      <c r="AD18" s="52"/>
    </row>
    <row r="19" ht="19.5" customHeight="1" spans="1:27">
      <c r="A19" s="287">
        <v>4</v>
      </c>
      <c r="B19" s="272"/>
      <c r="C19" s="261"/>
      <c r="D19" s="273"/>
      <c r="E19" s="288" t="str">
        <f>IFERROR(VLOOKUP(B19,Rosters!$E$4:$H$92,4),"")</f>
        <v/>
      </c>
      <c r="F19" s="274" t="str">
        <f>IFERROR(MIN(VLOOKUP(B19,Rosters!$E$4:$I$92,5),28.7),"")</f>
        <v/>
      </c>
      <c r="G19" s="264" t="e">
        <f>_xlfn.IFS(D19="b",$F$5/113,D19="m",$F$6/113,D19="f",$F$7/113)*F19+_xlfn.IFS(D19="b",$J$5-$O$7,D19="m",$J$6-$O$7,D19="f",$J$7-$O$7)</f>
        <v>#N/A</v>
      </c>
      <c r="H19" s="275" t="str">
        <f t="shared" ref="H19:H23" si="8">IFERROR(G19-(MIN(G19:G20,T19:T20)),"")</f>
        <v/>
      </c>
      <c r="I19" s="368" t="str">
        <f t="shared" si="1"/>
        <v/>
      </c>
      <c r="J19" s="373"/>
      <c r="K19" s="370" t="str">
        <f t="shared" si="2"/>
        <v/>
      </c>
      <c r="L19" s="371"/>
      <c r="M19" s="287">
        <v>4</v>
      </c>
      <c r="N19" s="372"/>
      <c r="O19" s="373"/>
      <c r="P19" s="360"/>
      <c r="Q19" s="449"/>
      <c r="R19" s="450" t="str">
        <f>IFERROR(VLOOKUP(O19,Rosters!$A$4:$D$92,3),"")</f>
        <v/>
      </c>
      <c r="S19" s="451" t="str">
        <f>IFERROR(MIN(VLOOKUP(O19,Rosters!$A$4:$D$92,4),28.7),"")</f>
        <v/>
      </c>
      <c r="T19" s="440" t="e">
        <f>_xlfn.IFS(Q19="b",$F$5/113,Q19="m",$F$6/113,Q19="f",$F$7/113)*S19+_xlfn.IFS(Q19="b",$J$5-$O$7,Q19="m",$J$6-$O$7,Q19="f",$J$7-$O$7)</f>
        <v>#N/A</v>
      </c>
      <c r="U19" s="467" t="str">
        <f>IFERROR(T19-(MIN(G19:G20,T19:T20)),"")</f>
        <v/>
      </c>
      <c r="V19" s="275" t="str">
        <f t="shared" si="4"/>
        <v/>
      </c>
      <c r="W19" s="468"/>
      <c r="X19" s="467" t="str">
        <f t="shared" si="5"/>
        <v/>
      </c>
      <c r="Y19" s="505"/>
      <c r="Z19" s="506"/>
      <c r="AA19" s="501"/>
    </row>
    <row r="20" ht="19.5" customHeight="1" spans="1:27">
      <c r="A20" s="289"/>
      <c r="B20" s="277"/>
      <c r="C20" s="261"/>
      <c r="D20" s="278"/>
      <c r="E20" s="279" t="str">
        <f>IFERROR(VLOOKUP(B20,Rosters!$E$4:$H$92,4),"")</f>
        <v/>
      </c>
      <c r="F20" s="279" t="str">
        <f>IFERROR(MIN(VLOOKUP(B20,Rosters!$E$4:$I$92,5),28.7),"")</f>
        <v/>
      </c>
      <c r="G20" s="264" t="e">
        <f>_xlfn.IFS(D20="b",$F$5/113,D20="m",$F$6/113,D20="f",$F$7/113)*F20+_xlfn.IFS(D20="b",$J$5-$O$7,D20="m",$J$6-$O$7,D20="f",$J$7-$O$7)</f>
        <v>#N/A</v>
      </c>
      <c r="H20" s="280" t="str">
        <f t="shared" ref="H20:H24" si="9">IFERROR(G20-(MIN(G19:G20,T19:T20)),"")</f>
        <v/>
      </c>
      <c r="I20" s="374" t="str">
        <f t="shared" si="1"/>
        <v/>
      </c>
      <c r="J20" s="379"/>
      <c r="K20" s="374" t="str">
        <f t="shared" si="2"/>
        <v/>
      </c>
      <c r="L20" s="376"/>
      <c r="M20" s="377"/>
      <c r="N20" s="378"/>
      <c r="O20" s="379"/>
      <c r="P20" s="380"/>
      <c r="Q20" s="455"/>
      <c r="R20" s="456" t="str">
        <f>IFERROR(VLOOKUP(O20,Rosters!$A$4:$D$92,3),"")</f>
        <v/>
      </c>
      <c r="S20" s="457" t="str">
        <f>IFERROR(MIN(VLOOKUP(O20,Rosters!$A$4:$D$92,4),28.7),"")</f>
        <v/>
      </c>
      <c r="T20" s="440" t="e">
        <f>_xlfn.IFS(Q20="b",$F$5/113,Q20="m",$F$6/113,Q20="f",$F$7/113)*S20+_xlfn.IFS(Q20="b",$J$5-$O$7,Q20="m",$J$6-$O$7,Q20="f",$J$7-$O$7)</f>
        <v>#N/A</v>
      </c>
      <c r="U20" s="469" t="str">
        <f t="shared" ref="U20:U22" si="10">IFERROR(T20-(MIN(G19:G20,T19:T20)),"")</f>
        <v/>
      </c>
      <c r="V20" s="459" t="str">
        <f t="shared" si="4"/>
        <v/>
      </c>
      <c r="W20" s="470"/>
      <c r="X20" s="458" t="str">
        <f t="shared" si="5"/>
        <v/>
      </c>
      <c r="Y20" s="507"/>
      <c r="Z20" s="503"/>
      <c r="AA20" s="504"/>
    </row>
    <row r="21" ht="19.5" customHeight="1" spans="1:27">
      <c r="A21" s="281">
        <v>5</v>
      </c>
      <c r="B21" s="260"/>
      <c r="C21" s="261"/>
      <c r="D21" s="262"/>
      <c r="E21" s="282" t="str">
        <f>IFERROR(VLOOKUP(B21,Rosters!$E$4:$H$92,4),"")</f>
        <v/>
      </c>
      <c r="F21" s="282" t="str">
        <f>IFERROR(MIN(VLOOKUP(B21,Rosters!$E$4:$I$92,5),28.7),"")</f>
        <v/>
      </c>
      <c r="G21" s="264" t="e">
        <f>_xlfn.IFS(D21="b",$F$5/113,D21="m",$F$6/113,D21="f",$F$7/113)*F21+_xlfn.IFS(D21="b",$J$5-$O$7,D21="m",$J$6-$O$7,D21="f",$J$7-$O$7)</f>
        <v>#N/A</v>
      </c>
      <c r="H21" s="283" t="str">
        <f t="shared" si="8"/>
        <v/>
      </c>
      <c r="I21" s="381" t="str">
        <f t="shared" si="1"/>
        <v/>
      </c>
      <c r="J21" s="300"/>
      <c r="K21" s="381" t="str">
        <f t="shared" si="2"/>
        <v/>
      </c>
      <c r="L21" s="382"/>
      <c r="M21" s="383">
        <v>5</v>
      </c>
      <c r="N21" s="384"/>
      <c r="O21" s="300"/>
      <c r="P21" s="385"/>
      <c r="Q21" s="437"/>
      <c r="R21" s="462" t="str">
        <f>IFERROR(VLOOKUP(O21,Rosters!$A$4:$D$92,3),"")</f>
        <v/>
      </c>
      <c r="S21" s="463" t="str">
        <f>IFERROR(MIN(VLOOKUP(O21,Rosters!$A$4:$D$92,4),28.7),"")</f>
        <v/>
      </c>
      <c r="T21" s="440" t="e">
        <f>_xlfn.IFS(Q21="b",$F$5/113,Q21="m",$F$6/113,Q21="f",$F$7/113)*S21+_xlfn.IFS(Q21="b",$J$5-$O$7,Q21="m",$J$6-$O$7,Q21="f",$J$7-$O$7)</f>
        <v>#N/A</v>
      </c>
      <c r="U21" s="464" t="str">
        <f t="shared" si="10"/>
        <v/>
      </c>
      <c r="V21" s="465" t="str">
        <f t="shared" si="4"/>
        <v/>
      </c>
      <c r="W21" s="437"/>
      <c r="X21" s="466" t="str">
        <f t="shared" si="5"/>
        <v/>
      </c>
      <c r="Y21" s="508"/>
      <c r="Z21" s="506"/>
      <c r="AA21" s="501"/>
    </row>
    <row r="22" ht="19.5" customHeight="1" spans="1:27">
      <c r="A22" s="284"/>
      <c r="B22" s="267"/>
      <c r="C22" s="261"/>
      <c r="D22" s="268"/>
      <c r="E22" s="269" t="str">
        <f>IFERROR(VLOOKUP(B22,Rosters!$E$4:$H$92,4),"")</f>
        <v/>
      </c>
      <c r="F22" s="269" t="str">
        <f>IFERROR(MIN(VLOOKUP(B22,Rosters!$E$4:$I$92,5),28.7),"")</f>
        <v/>
      </c>
      <c r="G22" s="264" t="e">
        <f>_xlfn.IFS(D22="b",$F$5/113,D22="m",$F$6/113,D22="f",$F$7/113)*F22+_xlfn.IFS(D22="b",$J$5-$O$7,D22="m",$J$6-$O$7,D22="f",$J$7-$O$7)</f>
        <v>#N/A</v>
      </c>
      <c r="H22" s="286" t="str">
        <f t="shared" si="9"/>
        <v/>
      </c>
      <c r="I22" s="363" t="str">
        <f t="shared" si="1"/>
        <v/>
      </c>
      <c r="J22" s="301"/>
      <c r="K22" s="363" t="str">
        <f t="shared" si="2"/>
        <v/>
      </c>
      <c r="L22" s="364"/>
      <c r="M22" s="365"/>
      <c r="N22" s="366"/>
      <c r="O22" s="301"/>
      <c r="P22" s="386"/>
      <c r="Q22" s="443"/>
      <c r="R22" s="444" t="str">
        <f>IFERROR(VLOOKUP(O22,Rosters!$A$4:$D$92,3),"")</f>
        <v/>
      </c>
      <c r="S22" s="445" t="str">
        <f>IFERROR(MIN(VLOOKUP(O22,Rosters!$A$4:$D$92,4),28.7),"")</f>
        <v/>
      </c>
      <c r="T22" s="440" t="e">
        <f>_xlfn.IFS(Q22="b",$F$5/113,Q22="m",$F$6/113,Q22="f",$F$7/113)*S22+_xlfn.IFS(Q22="b",$J$5-$O$7,Q22="m",$J$6-$O$7,Q22="f",$J$7-$O$7)</f>
        <v>#N/A</v>
      </c>
      <c r="U22" s="448" t="str">
        <f t="shared" si="10"/>
        <v/>
      </c>
      <c r="V22" s="270" t="str">
        <f t="shared" si="4"/>
        <v/>
      </c>
      <c r="W22" s="447"/>
      <c r="X22" s="448" t="str">
        <f t="shared" si="5"/>
        <v/>
      </c>
      <c r="Y22" s="502"/>
      <c r="Z22" s="503"/>
      <c r="AA22" s="504"/>
    </row>
    <row r="23" ht="19.5" customHeight="1" spans="1:27">
      <c r="A23" s="287">
        <v>6</v>
      </c>
      <c r="B23" s="272"/>
      <c r="C23" s="261"/>
      <c r="D23" s="290"/>
      <c r="E23" s="291" t="str">
        <f>IFERROR(VLOOKUP(B23,Rosters!$E$4:$H$92,4),"")</f>
        <v/>
      </c>
      <c r="F23" s="291" t="str">
        <f>IFERROR(MIN(VLOOKUP(B23,Rosters!$E$4:$I$92,5),28.7),"")</f>
        <v/>
      </c>
      <c r="G23" s="264" t="e">
        <f>_xlfn.IFS(D23="b",$F$5/113,D23="m",$F$6/113,D23="f",$F$7/113)*F23+_xlfn.IFS(D23="b",$J$5-$O$7,D23="m",$J$6-$O$7,D23="f",$J$7-$O$7)</f>
        <v>#N/A</v>
      </c>
      <c r="H23" s="275" t="str">
        <f t="shared" si="8"/>
        <v/>
      </c>
      <c r="I23" s="368" t="str">
        <f t="shared" si="1"/>
        <v/>
      </c>
      <c r="J23" s="373"/>
      <c r="K23" s="370" t="str">
        <f t="shared" si="2"/>
        <v/>
      </c>
      <c r="L23" s="371"/>
      <c r="M23" s="287">
        <v>6</v>
      </c>
      <c r="N23" s="372"/>
      <c r="O23" s="373"/>
      <c r="P23" s="360"/>
      <c r="Q23" s="449"/>
      <c r="R23" s="450" t="str">
        <f>IFERROR(VLOOKUP(O23,Rosters!$A$4:$D$92,3),"")</f>
        <v/>
      </c>
      <c r="S23" s="451" t="str">
        <f>IFERROR(MIN(VLOOKUP(O23,Rosters!$A$4:$D$92,4),28.7),"")</f>
        <v/>
      </c>
      <c r="T23" s="440" t="e">
        <f>_xlfn.IFS(Q23="b",$F$5/113,Q23="m",$F$6/113,Q23="f",$F$7/113)*S23+_xlfn.IFS(Q23="b",$J$5-$O$7,Q23="m",$J$6-$O$7,Q23="f",$J$7-$O$7)</f>
        <v>#N/A</v>
      </c>
      <c r="U23" s="467" t="str">
        <f t="shared" ref="U23:U27" si="11">IFERROR(T23-(MIN(G23:G24,T23:T24)),"")</f>
        <v/>
      </c>
      <c r="V23" s="275" t="str">
        <f t="shared" si="4"/>
        <v/>
      </c>
      <c r="W23" s="468"/>
      <c r="X23" s="467" t="str">
        <f t="shared" si="5"/>
        <v/>
      </c>
      <c r="Y23" s="505"/>
      <c r="Z23" s="506"/>
      <c r="AA23" s="501"/>
    </row>
    <row r="24" ht="19.5" customHeight="1" spans="1:27">
      <c r="A24" s="289"/>
      <c r="B24" s="277"/>
      <c r="C24" s="261"/>
      <c r="D24" s="292"/>
      <c r="E24" s="293" t="str">
        <f>IFERROR(VLOOKUP(B24,Rosters!$E$4:$H$92,4),"")</f>
        <v/>
      </c>
      <c r="F24" s="293" t="str">
        <f>IFERROR(MIN(VLOOKUP(B24,Rosters!$E$4:$I$92,5),28.7),"")</f>
        <v/>
      </c>
      <c r="G24" s="264" t="e">
        <f>_xlfn.IFS(D24="b",$F$5/113,D24="m",$F$6/113,D24="f",$F$7/113)*F24+_xlfn.IFS(D24="b",$J$5-$O$7,D24="m",$J$6-$O$7,D24="f",$J$7-$O$7)</f>
        <v>#N/A</v>
      </c>
      <c r="H24" s="280" t="str">
        <f t="shared" si="9"/>
        <v/>
      </c>
      <c r="I24" s="374" t="str">
        <f t="shared" si="1"/>
        <v/>
      </c>
      <c r="J24" s="379"/>
      <c r="K24" s="374" t="str">
        <f t="shared" si="2"/>
        <v/>
      </c>
      <c r="L24" s="376"/>
      <c r="M24" s="377"/>
      <c r="N24" s="378"/>
      <c r="O24" s="379"/>
      <c r="P24" s="380"/>
      <c r="Q24" s="455"/>
      <c r="R24" s="456" t="str">
        <f>IFERROR(VLOOKUP(O24,Rosters!$A$4:$D$92,3),"")</f>
        <v/>
      </c>
      <c r="S24" s="457" t="str">
        <f>IFERROR(MIN(VLOOKUP(O24,Rosters!$A$4:$D$92,4),28.7),"")</f>
        <v/>
      </c>
      <c r="T24" s="440" t="e">
        <f>_xlfn.IFS(Q24="b",$F$5/113,Q24="m",$F$6/113,Q24="f",$F$7/113)*S24+_xlfn.IFS(Q24="b",$J$5-$O$7,Q24="m",$J$6-$O$7,Q24="f",$J$7-$O$7)</f>
        <v>#N/A</v>
      </c>
      <c r="U24" s="469" t="str">
        <f t="shared" ref="U24:U28" si="12">IFERROR(T24-(MIN(G23:G24,T23:T24)),"")</f>
        <v/>
      </c>
      <c r="V24" s="459" t="str">
        <f t="shared" si="4"/>
        <v/>
      </c>
      <c r="W24" s="471"/>
      <c r="X24" s="458" t="str">
        <f t="shared" si="5"/>
        <v/>
      </c>
      <c r="Y24" s="507"/>
      <c r="Z24" s="503"/>
      <c r="AA24" s="504"/>
    </row>
    <row r="25" ht="19.5" customHeight="1" spans="1:27">
      <c r="A25" s="294">
        <v>7</v>
      </c>
      <c r="B25" s="295"/>
      <c r="C25" s="261"/>
      <c r="D25" s="262"/>
      <c r="E25" s="282" t="str">
        <f>IFERROR(VLOOKUP(B25,Rosters!$E$4:$H$92,4),"")</f>
        <v/>
      </c>
      <c r="F25" s="282" t="str">
        <f>IFERROR(MIN(VLOOKUP(B25,Rosters!$E$4:$I$92,5),28.7),"")</f>
        <v/>
      </c>
      <c r="G25" s="264" t="e">
        <f>_xlfn.IFS(D25="b",$F$5/113,D25="m",$F$6/113,D25="f",$F$7/113)*F25+_xlfn.IFS(D25="b",$J$5-$O$7,D25="m",$J$6-$O$7,D25="f",$J$7-$O$7)</f>
        <v>#N/A</v>
      </c>
      <c r="H25" s="283" t="str">
        <f t="shared" ref="H25:H29" si="13">IFERROR(G25-(MIN(G25:G26,T25:T26)),"")</f>
        <v/>
      </c>
      <c r="I25" s="381" t="str">
        <f t="shared" si="1"/>
        <v/>
      </c>
      <c r="J25" s="300"/>
      <c r="K25" s="381" t="str">
        <f t="shared" si="2"/>
        <v/>
      </c>
      <c r="L25" s="382"/>
      <c r="M25" s="387">
        <v>7</v>
      </c>
      <c r="N25" s="384"/>
      <c r="O25" s="300"/>
      <c r="P25" s="385"/>
      <c r="Q25" s="437"/>
      <c r="R25" s="462" t="str">
        <f>IFERROR(VLOOKUP(O25,Rosters!$A$4:$D$92,3),"")</f>
        <v/>
      </c>
      <c r="S25" s="463" t="str">
        <f>IFERROR(MIN(VLOOKUP(O25,Rosters!$A$4:$D$92,4),28.7),"")</f>
        <v/>
      </c>
      <c r="T25" s="440" t="e">
        <f>_xlfn.IFS(Q25="b",$F$5/113,Q25="m",$F$6/113,Q25="f",$F$7/113)*S25+_xlfn.IFS(Q25="b",$J$5-$O$7,Q25="m",$J$6-$O$7,Q25="f",$J$7-$O$7)</f>
        <v>#N/A</v>
      </c>
      <c r="U25" s="464" t="str">
        <f t="shared" si="11"/>
        <v/>
      </c>
      <c r="V25" s="465" t="str">
        <f t="shared" si="4"/>
        <v/>
      </c>
      <c r="W25" s="437"/>
      <c r="X25" s="466" t="str">
        <f t="shared" si="5"/>
        <v/>
      </c>
      <c r="Y25" s="508"/>
      <c r="Z25" s="506"/>
      <c r="AA25" s="501"/>
    </row>
    <row r="26" ht="19.5" customHeight="1" spans="1:27">
      <c r="A26" s="296"/>
      <c r="B26" s="267"/>
      <c r="C26" s="261"/>
      <c r="D26" s="268"/>
      <c r="E26" s="269" t="str">
        <f>IFERROR(VLOOKUP(B26,Rosters!$E$4:$H$92,4),"")</f>
        <v/>
      </c>
      <c r="F26" s="269" t="str">
        <f>IFERROR(MIN(VLOOKUP(B26,Rosters!$E$4:$I$92,5),28.7),"")</f>
        <v/>
      </c>
      <c r="G26" s="264" t="e">
        <f>_xlfn.IFS(D26="b",$F$5/113,D26="m",$F$6/113,D26="f",$F$7/113)*F26+_xlfn.IFS(D26="b",$J$5-$O$7,D26="m",$J$6-$O$7,D26="f",$J$7-$O$7)</f>
        <v>#N/A</v>
      </c>
      <c r="H26" s="286" t="str">
        <f t="shared" ref="H26:H30" si="14">IFERROR(G26-(MIN(G25:G26,T25:T26)),"")</f>
        <v/>
      </c>
      <c r="I26" s="363" t="str">
        <f t="shared" si="1"/>
        <v/>
      </c>
      <c r="J26" s="301"/>
      <c r="K26" s="363" t="str">
        <f t="shared" si="2"/>
        <v/>
      </c>
      <c r="L26" s="364"/>
      <c r="M26" s="388"/>
      <c r="N26" s="366"/>
      <c r="O26" s="301"/>
      <c r="P26" s="386"/>
      <c r="Q26" s="447"/>
      <c r="R26" s="444" t="str">
        <f>IFERROR(VLOOKUP(O26,Rosters!$A$4:$D$92,3),"")</f>
        <v/>
      </c>
      <c r="S26" s="445" t="str">
        <f>IFERROR(MIN(VLOOKUP(O26,Rosters!$A$4:$D$92,4),28.7),"")</f>
        <v/>
      </c>
      <c r="T26" s="440" t="e">
        <f>_xlfn.IFS(Q26="b",$F$5/113,Q26="m",$F$6/113,Q26="f",$F$7/113)*S26+_xlfn.IFS(Q26="b",$J$5-$O$7,Q26="m",$J$6-$O$7,Q26="f",$J$7-$O$7)</f>
        <v>#N/A</v>
      </c>
      <c r="U26" s="448" t="str">
        <f t="shared" si="12"/>
        <v/>
      </c>
      <c r="V26" s="270" t="str">
        <f t="shared" si="4"/>
        <v/>
      </c>
      <c r="W26" s="447"/>
      <c r="X26" s="448" t="str">
        <f t="shared" si="5"/>
        <v/>
      </c>
      <c r="Y26" s="502"/>
      <c r="Z26" s="503"/>
      <c r="AA26" s="504"/>
    </row>
    <row r="27" ht="19.5" customHeight="1" spans="1:27">
      <c r="A27" s="287">
        <v>8</v>
      </c>
      <c r="B27" s="297"/>
      <c r="C27" s="261"/>
      <c r="D27" s="290"/>
      <c r="E27" s="291" t="str">
        <f>IFERROR(VLOOKUP(B27,Rosters!$E$4:$H$92,4),"")</f>
        <v/>
      </c>
      <c r="F27" s="291" t="str">
        <f>IFERROR(MIN(VLOOKUP(B27,Rosters!$E$4:$I$92,5),28.7),"")</f>
        <v/>
      </c>
      <c r="G27" s="264" t="e">
        <f>_xlfn.IFS(D27="b",$F$5/113,D27="m",$F$6/113,D27="f",$F$7/113)*F27+_xlfn.IFS(D27="b",$J$5-$O$7,D27="m",$J$6-$O$7,D27="f",$J$7-$O$7)</f>
        <v>#N/A</v>
      </c>
      <c r="H27" s="275" t="str">
        <f t="shared" si="13"/>
        <v/>
      </c>
      <c r="I27" s="368" t="str">
        <f t="shared" si="1"/>
        <v/>
      </c>
      <c r="J27" s="373"/>
      <c r="K27" s="370" t="str">
        <f t="shared" si="2"/>
        <v/>
      </c>
      <c r="L27" s="389"/>
      <c r="M27" s="287">
        <v>8</v>
      </c>
      <c r="N27" s="372"/>
      <c r="O27" s="373"/>
      <c r="P27" s="360"/>
      <c r="Q27" s="472"/>
      <c r="R27" s="450" t="str">
        <f>IFERROR(VLOOKUP(O27,Rosters!$A$4:$D$92,3),"")</f>
        <v/>
      </c>
      <c r="S27" s="451" t="str">
        <f>IFERROR(MIN(VLOOKUP(O27,Rosters!$A$4:$D$92,4),28.7),"")</f>
        <v/>
      </c>
      <c r="T27" s="440" t="e">
        <f>_xlfn.IFS(Q27="b",$F$5/113,Q27="m",$F$6/113,Q27="f",$F$7/113)*S27+_xlfn.IFS(Q27="b",$J$5-$O$7,Q27="m",$J$6-$O$7,Q27="f",$J$7-$O$7)</f>
        <v>#N/A</v>
      </c>
      <c r="U27" s="467" t="str">
        <f t="shared" si="11"/>
        <v/>
      </c>
      <c r="V27" s="275" t="str">
        <f t="shared" si="4"/>
        <v/>
      </c>
      <c r="W27" s="468"/>
      <c r="X27" s="467" t="str">
        <f t="shared" si="5"/>
        <v/>
      </c>
      <c r="Y27" s="505"/>
      <c r="Z27" s="511"/>
      <c r="AA27" s="512"/>
    </row>
    <row r="28" ht="19.5" customHeight="1" spans="1:27">
      <c r="A28" s="289"/>
      <c r="B28" s="298"/>
      <c r="C28" s="261"/>
      <c r="D28" s="292"/>
      <c r="E28" s="293" t="str">
        <f>IFERROR(VLOOKUP(B28,Rosters!$E$4:$H$92,4),"")</f>
        <v/>
      </c>
      <c r="F28" s="293" t="str">
        <f>IFERROR(MIN(VLOOKUP(B28,Rosters!$E$4:$I$92,5),28.7),"")</f>
        <v/>
      </c>
      <c r="G28" s="264" t="e">
        <f>_xlfn.IFS(D28="b",$F$5/113,D28="m",$F$6/113,D28="f",$F$7/113)*F28+_xlfn.IFS(D28="b",$J$5-$O$7,D28="m",$J$6-$O$7,D28="f",$J$7-$O$7)</f>
        <v>#N/A</v>
      </c>
      <c r="H28" s="280" t="str">
        <f t="shared" si="14"/>
        <v/>
      </c>
      <c r="I28" s="374" t="str">
        <f t="shared" si="1"/>
        <v/>
      </c>
      <c r="J28" s="379"/>
      <c r="K28" s="374" t="str">
        <f t="shared" si="2"/>
        <v/>
      </c>
      <c r="L28" s="390"/>
      <c r="M28" s="377"/>
      <c r="N28" s="378"/>
      <c r="O28" s="379"/>
      <c r="P28" s="380"/>
      <c r="Q28" s="473"/>
      <c r="R28" s="456" t="str">
        <f>IFERROR(VLOOKUP(O28,Rosters!$A$4:$D$92,3),"")</f>
        <v/>
      </c>
      <c r="S28" s="457" t="str">
        <f>IFERROR(MIN(VLOOKUP(O28,Rosters!$A$4:$D$92,4),28.7),"")</f>
        <v/>
      </c>
      <c r="T28" s="440" t="e">
        <f>_xlfn.IFS(Q28="b",$F$5/113,Q28="m",$F$6/113,Q28="f",$F$7/113)*S28+_xlfn.IFS(Q28="b",$J$5-$O$7,Q28="m",$J$6-$O$7,Q28="f",$J$7-$O$7)</f>
        <v>#N/A</v>
      </c>
      <c r="U28" s="469" t="str">
        <f t="shared" si="12"/>
        <v/>
      </c>
      <c r="V28" s="459" t="str">
        <f t="shared" si="4"/>
        <v/>
      </c>
      <c r="W28" s="471"/>
      <c r="X28" s="458" t="str">
        <f t="shared" si="5"/>
        <v/>
      </c>
      <c r="Y28" s="513"/>
      <c r="Z28" s="514"/>
      <c r="AA28" s="515"/>
    </row>
    <row r="29" ht="19.5" customHeight="1" spans="1:27">
      <c r="A29" s="281">
        <v>9</v>
      </c>
      <c r="B29" s="295"/>
      <c r="C29" s="261"/>
      <c r="D29" s="262"/>
      <c r="E29" s="282" t="str">
        <f>IFERROR(VLOOKUP(B29,Rosters!$E$4:$H$92,4),"")</f>
        <v/>
      </c>
      <c r="F29" s="282" t="str">
        <f>IFERROR(MIN(VLOOKUP(B29,Rosters!$E$4:$I$92,5),28.7),"")</f>
        <v/>
      </c>
      <c r="G29" s="264" t="e">
        <f>_xlfn.IFS(D29="b",$F$5/113,D29="m",$F$6/113,D29="f",$F$7/113)*F29+_xlfn.IFS(D29="b",$J$5-$O$7,D29="m",$J$6-$O$7,D29="f",$J$7-$O$7)</f>
        <v>#N/A</v>
      </c>
      <c r="H29" s="283" t="str">
        <f t="shared" si="13"/>
        <v/>
      </c>
      <c r="I29" s="381" t="str">
        <f t="shared" si="1"/>
        <v/>
      </c>
      <c r="J29" s="300"/>
      <c r="K29" s="381" t="str">
        <f t="shared" si="2"/>
        <v/>
      </c>
      <c r="L29" s="382"/>
      <c r="M29" s="383">
        <v>9</v>
      </c>
      <c r="N29" s="384"/>
      <c r="O29" s="300"/>
      <c r="P29" s="385"/>
      <c r="Q29" s="442"/>
      <c r="R29" s="462" t="str">
        <f>IFERROR(VLOOKUP(O29,Rosters!$A$4:$D$92,3),"")</f>
        <v/>
      </c>
      <c r="S29" s="463" t="str">
        <f>IFERROR(MIN(VLOOKUP(O29,Rosters!$A$4:$D$92,4),28.7),"")</f>
        <v/>
      </c>
      <c r="T29" s="440" t="e">
        <f>_xlfn.IFS(Q29="b",$F$5/113,Q29="m",$F$6/113,Q29="f",$F$7/113)*S29+_xlfn.IFS(Q29="b",$J$5-$O$7,Q29="m",$J$6-$O$7,Q29="f",$J$7-$O$7)</f>
        <v>#N/A</v>
      </c>
      <c r="U29" s="464" t="str">
        <f t="shared" ref="U29:U33" si="15">IFERROR(T29-(MIN(G29:G30,T29:T30)),"")</f>
        <v/>
      </c>
      <c r="V29" s="465" t="str">
        <f t="shared" si="4"/>
        <v/>
      </c>
      <c r="W29" s="437"/>
      <c r="X29" s="466" t="str">
        <f t="shared" si="5"/>
        <v/>
      </c>
      <c r="Y29" s="508"/>
      <c r="Z29" s="511"/>
      <c r="AA29" s="512"/>
    </row>
    <row r="30" ht="19.5" customHeight="1" spans="1:27">
      <c r="A30" s="266"/>
      <c r="B30" s="267"/>
      <c r="C30" s="261"/>
      <c r="D30" s="268"/>
      <c r="E30" s="269" t="str">
        <f>IFERROR(VLOOKUP(B30,Rosters!$E$4:$H$92,4),"")</f>
        <v/>
      </c>
      <c r="F30" s="269" t="str">
        <f>IFERROR(MIN(VLOOKUP(B30,Rosters!$E$4:$I$92,5),28.7),"")</f>
        <v/>
      </c>
      <c r="G30" s="264" t="e">
        <f>_xlfn.IFS(D30="b",$F$5/113,D30="m",$F$6/113,D30="f",$F$7/113)*F30+_xlfn.IFS(D30="b",$J$5-$O$7,D30="m",$J$6-$O$7,D30="f",$J$7-$O$7)</f>
        <v>#N/A</v>
      </c>
      <c r="H30" s="286" t="str">
        <f t="shared" si="14"/>
        <v/>
      </c>
      <c r="I30" s="363" t="str">
        <f t="shared" si="1"/>
        <v/>
      </c>
      <c r="J30" s="301"/>
      <c r="K30" s="363" t="str">
        <f t="shared" si="2"/>
        <v/>
      </c>
      <c r="L30" s="364"/>
      <c r="M30" s="365"/>
      <c r="N30" s="366"/>
      <c r="O30" s="301"/>
      <c r="P30" s="386"/>
      <c r="Q30" s="447"/>
      <c r="R30" s="444" t="str">
        <f>IFERROR(VLOOKUP(O30,Rosters!$A$4:$D$92,3),"")</f>
        <v/>
      </c>
      <c r="S30" s="445" t="str">
        <f>IFERROR(MIN(VLOOKUP(O30,Rosters!$A$4:$D$92,4),28.7),"")</f>
        <v/>
      </c>
      <c r="T30" s="440" t="e">
        <f>_xlfn.IFS(Q30="b",$F$5/113,Q30="m",$F$6/113,Q30="f",$F$7/113)*S30+_xlfn.IFS(Q30="b",$J$5-$O$7,Q30="m",$J$6-$O$7,Q30="f",$J$7-$O$7)</f>
        <v>#N/A</v>
      </c>
      <c r="U30" s="448" t="str">
        <f t="shared" ref="U30:U34" si="16">IFERROR(T30-(MIN(G29:G30,T29:T30)),"")</f>
        <v/>
      </c>
      <c r="V30" s="270" t="str">
        <f t="shared" si="4"/>
        <v/>
      </c>
      <c r="W30" s="447"/>
      <c r="X30" s="448" t="str">
        <f t="shared" si="5"/>
        <v/>
      </c>
      <c r="Y30" s="516"/>
      <c r="Z30" s="514"/>
      <c r="AA30" s="515"/>
    </row>
    <row r="31" ht="19.5" customHeight="1" spans="1:30">
      <c r="A31" s="271">
        <v>10</v>
      </c>
      <c r="B31" s="272"/>
      <c r="C31" s="261"/>
      <c r="D31" s="290"/>
      <c r="E31" s="291" t="str">
        <f>IFERROR(VLOOKUP(B31,Rosters!$E$4:$H$92,4),"")</f>
        <v/>
      </c>
      <c r="F31" s="291" t="str">
        <f>IFERROR(MIN(VLOOKUP(B31,Rosters!$E$4:$I$92,5),28.7),"")</f>
        <v/>
      </c>
      <c r="G31" s="264" t="e">
        <f>_xlfn.IFS(D31="b",$F$5/113,D31="m",$F$6/113,D31="f",$F$7/113)*F31+_xlfn.IFS(D31="b",$J$5-$O$7,D31="m",$J$6-$O$7,D31="f",$J$7-$O$7)</f>
        <v>#N/A</v>
      </c>
      <c r="H31" s="275" t="str">
        <f t="shared" ref="H31:H35" si="17">IFERROR(G31-(MIN(G31:G32,T31:T32)),"")</f>
        <v/>
      </c>
      <c r="I31" s="368" t="str">
        <f t="shared" si="1"/>
        <v/>
      </c>
      <c r="J31" s="373"/>
      <c r="K31" s="370" t="str">
        <f t="shared" si="2"/>
        <v/>
      </c>
      <c r="L31" s="389"/>
      <c r="M31" s="287">
        <v>10</v>
      </c>
      <c r="N31" s="372"/>
      <c r="O31" s="373"/>
      <c r="P31" s="360"/>
      <c r="Q31" s="472"/>
      <c r="R31" s="450" t="str">
        <f>IFERROR(VLOOKUP(O31,Rosters!$A$4:$D$92,3),"")</f>
        <v/>
      </c>
      <c r="S31" s="451" t="str">
        <f>IFERROR(MIN(VLOOKUP(O31,Rosters!$A$4:$D$92,4),28.7),"")</f>
        <v/>
      </c>
      <c r="T31" s="440" t="e">
        <f>_xlfn.IFS(Q31="b",$F$5/113,Q31="m",$F$6/113,Q31="f",$F$7/113)*S31+_xlfn.IFS(Q31="b",$J$5-$O$7,Q31="m",$J$6-$O$7,Q31="f",$J$7-$O$7)</f>
        <v>#N/A</v>
      </c>
      <c r="U31" s="467" t="str">
        <f t="shared" si="15"/>
        <v/>
      </c>
      <c r="V31" s="275" t="str">
        <f t="shared" si="4"/>
        <v/>
      </c>
      <c r="W31" s="474"/>
      <c r="X31" s="467" t="str">
        <f t="shared" si="5"/>
        <v/>
      </c>
      <c r="Y31" s="505"/>
      <c r="Z31" s="511"/>
      <c r="AA31" s="512"/>
      <c r="AD31" s="492"/>
    </row>
    <row r="32" ht="19.5" customHeight="1" spans="1:27">
      <c r="A32" s="276"/>
      <c r="B32" s="277"/>
      <c r="C32" s="261"/>
      <c r="D32" s="292"/>
      <c r="E32" s="293" t="str">
        <f>IFERROR(VLOOKUP(B32,Rosters!$E$4:$H$92,4),"")</f>
        <v/>
      </c>
      <c r="F32" s="293" t="str">
        <f>IFERROR(MIN(VLOOKUP(B32,Rosters!$E$4:$I$92,5),28.7),"")</f>
        <v/>
      </c>
      <c r="G32" s="264" t="e">
        <f>_xlfn.IFS(D32="b",$F$5/113,D32="m",$F$6/113,D32="f",$F$7/113)*F32+_xlfn.IFS(D32="b",$J$5-$O$7,D32="m",$J$6-$O$7,D32="f",$J$7-$O$7)</f>
        <v>#N/A</v>
      </c>
      <c r="H32" s="280" t="str">
        <f t="shared" ref="H32:H36" si="18">IFERROR(G32-(MIN(G31:G32,T31:T32)),"")</f>
        <v/>
      </c>
      <c r="I32" s="374" t="str">
        <f t="shared" si="1"/>
        <v/>
      </c>
      <c r="J32" s="379"/>
      <c r="K32" s="374" t="str">
        <f t="shared" si="2"/>
        <v/>
      </c>
      <c r="L32" s="390"/>
      <c r="M32" s="377"/>
      <c r="N32" s="378"/>
      <c r="O32" s="379"/>
      <c r="P32" s="380"/>
      <c r="Q32" s="473"/>
      <c r="R32" s="456" t="str">
        <f>IFERROR(VLOOKUP(O32,Rosters!$A$4:$D$92,3),"")</f>
        <v/>
      </c>
      <c r="S32" s="457" t="str">
        <f>IFERROR(MIN(VLOOKUP(O32,Rosters!$A$4:$D$92,4),28.7),"")</f>
        <v/>
      </c>
      <c r="T32" s="440" t="e">
        <f>_xlfn.IFS(Q32="b",$F$5/113,Q32="m",$F$6/113,Q32="f",$F$7/113)*S32+_xlfn.IFS(Q32="b",$J$5-$O$7,Q32="m",$J$6-$O$7,Q32="f",$J$7-$O$7)</f>
        <v>#N/A</v>
      </c>
      <c r="U32" s="469" t="str">
        <f t="shared" si="16"/>
        <v/>
      </c>
      <c r="V32" s="459" t="str">
        <f t="shared" si="4"/>
        <v/>
      </c>
      <c r="W32" s="471"/>
      <c r="X32" s="458" t="str">
        <f t="shared" si="5"/>
        <v/>
      </c>
      <c r="Y32" s="513"/>
      <c r="Z32" s="514"/>
      <c r="AA32" s="515"/>
    </row>
    <row r="33" ht="19.5" customHeight="1" spans="1:27">
      <c r="A33" s="259">
        <v>11</v>
      </c>
      <c r="B33" s="295"/>
      <c r="C33" s="299"/>
      <c r="D33" s="300"/>
      <c r="E33" s="282" t="str">
        <f>IFERROR(VLOOKUP(B33,Rosters!$E$4:$H$92,4),"")</f>
        <v/>
      </c>
      <c r="F33" s="282" t="str">
        <f>IFERROR(MIN(VLOOKUP(B33,Rosters!$E$4:$I$92,5),28.7),"")</f>
        <v/>
      </c>
      <c r="G33" s="264" t="e">
        <f>_xlfn.IFS(D33="b",$F$5/113,D33="m",$F$6/113,D33="f",$F$7/113)*F33+_xlfn.IFS(D33="b",$J$5-$O$7,D33="m",$J$6-$O$7,D33="f",$J$7-$O$7)</f>
        <v>#N/A</v>
      </c>
      <c r="H33" s="283" t="str">
        <f t="shared" si="17"/>
        <v/>
      </c>
      <c r="I33" s="381" t="str">
        <f t="shared" si="1"/>
        <v/>
      </c>
      <c r="J33" s="300"/>
      <c r="K33" s="381" t="str">
        <f t="shared" si="2"/>
        <v/>
      </c>
      <c r="L33" s="382"/>
      <c r="M33" s="383">
        <v>11</v>
      </c>
      <c r="N33" s="384"/>
      <c r="O33" s="300"/>
      <c r="P33" s="385"/>
      <c r="Q33" s="442"/>
      <c r="R33" s="462" t="str">
        <f>IFERROR(VLOOKUP(O33,Rosters!$A$4:$D$92,3),"")</f>
        <v/>
      </c>
      <c r="S33" s="463" t="str">
        <f>IFERROR(MIN(VLOOKUP(O33,Rosters!$A$4:$D$92,4),28.7),"")</f>
        <v/>
      </c>
      <c r="T33" s="440" t="e">
        <f>_xlfn.IFS(Q33="b",$F$5/113,Q33="m",$F$6/113,Q33="f",$F$7/113)*S33+_xlfn.IFS(Q33="b",$J$5-$O$7,Q33="m",$J$6-$O$7,Q33="f",$J$7-$O$7)</f>
        <v>#N/A</v>
      </c>
      <c r="U33" s="464" t="str">
        <f t="shared" si="15"/>
        <v/>
      </c>
      <c r="V33" s="465" t="str">
        <f t="shared" si="4"/>
        <v/>
      </c>
      <c r="W33" s="437"/>
      <c r="X33" s="466" t="str">
        <f t="shared" si="5"/>
        <v/>
      </c>
      <c r="Y33" s="508"/>
      <c r="Z33" s="517"/>
      <c r="AA33" s="512"/>
    </row>
    <row r="34" ht="19.5" customHeight="1" spans="1:27">
      <c r="A34" s="266"/>
      <c r="B34" s="267"/>
      <c r="C34" s="299"/>
      <c r="D34" s="301"/>
      <c r="E34" s="269" t="str">
        <f>IFERROR(VLOOKUP(B34,Rosters!$E$4:$H$92,4),"")</f>
        <v/>
      </c>
      <c r="F34" s="269" t="str">
        <f>IFERROR(MIN(VLOOKUP(B34,Rosters!$E$4:$I$92,5),28.7),"")</f>
        <v/>
      </c>
      <c r="G34" s="264" t="e">
        <f>_xlfn.IFS(D34="b",$F$5/113,D34="m",$F$6/113,D34="f",$F$7/113)*F34+_xlfn.IFS(D34="b",$J$5-$O$7,D34="m",$J$6-$O$7,D34="f",$J$7-$O$7)</f>
        <v>#N/A</v>
      </c>
      <c r="H34" s="286" t="str">
        <f t="shared" si="18"/>
        <v/>
      </c>
      <c r="I34" s="363" t="str">
        <f t="shared" si="1"/>
        <v/>
      </c>
      <c r="J34" s="301"/>
      <c r="K34" s="363" t="str">
        <f t="shared" si="2"/>
        <v/>
      </c>
      <c r="L34" s="391"/>
      <c r="M34" s="365"/>
      <c r="N34" s="366"/>
      <c r="O34" s="301"/>
      <c r="P34" s="386"/>
      <c r="Q34" s="447"/>
      <c r="R34" s="444" t="str">
        <f>IFERROR(VLOOKUP(O34,Rosters!$A$4:$D$92,3),"")</f>
        <v/>
      </c>
      <c r="S34" s="445" t="str">
        <f>IFERROR(MIN(VLOOKUP(O34,Rosters!$A$4:$D$92,4),28.7),"")</f>
        <v/>
      </c>
      <c r="T34" s="440" t="e">
        <f>_xlfn.IFS(Q34="b",$F$5/113,Q34="m",$F$6/113,Q34="f",$F$7/113)*S34+_xlfn.IFS(Q34="b",$J$5-$O$7,Q34="m",$J$6-$O$7,Q34="f",$J$7-$O$7)</f>
        <v>#N/A</v>
      </c>
      <c r="U34" s="448" t="str">
        <f t="shared" si="16"/>
        <v/>
      </c>
      <c r="V34" s="270" t="str">
        <f t="shared" si="4"/>
        <v/>
      </c>
      <c r="W34" s="447"/>
      <c r="X34" s="448" t="str">
        <f t="shared" si="5"/>
        <v/>
      </c>
      <c r="Y34" s="518"/>
      <c r="Z34" s="519"/>
      <c r="AA34" s="520"/>
    </row>
    <row r="35" ht="18.75" customHeight="1" spans="1:27">
      <c r="A35" s="271">
        <v>12</v>
      </c>
      <c r="B35" s="272"/>
      <c r="C35" s="261"/>
      <c r="D35" s="290"/>
      <c r="E35" s="291" t="str">
        <f>IFERROR(VLOOKUP(B35,Rosters!$E$4:$H$92,4),"")</f>
        <v/>
      </c>
      <c r="F35" s="291" t="str">
        <f>IFERROR(MIN(VLOOKUP(B35,Rosters!$E$4:$I$92,5),28.7),"")</f>
        <v/>
      </c>
      <c r="G35" s="264" t="e">
        <f>_xlfn.IFS(D35="b",$F$5/113,D35="m",$F$6/113,D35="f",$F$7/113)*F35+_xlfn.IFS(D35="b",$J$5-$O$7,D35="m",$J$6-$O$7,D35="f",$J$7-$O$7)</f>
        <v>#N/A</v>
      </c>
      <c r="H35" s="275" t="str">
        <f t="shared" si="17"/>
        <v/>
      </c>
      <c r="I35" s="368" t="str">
        <f t="shared" si="1"/>
        <v/>
      </c>
      <c r="J35" s="373"/>
      <c r="K35" s="370" t="str">
        <f t="shared" si="2"/>
        <v/>
      </c>
      <c r="L35" s="389"/>
      <c r="M35" s="392">
        <v>12</v>
      </c>
      <c r="N35" s="372"/>
      <c r="O35" s="373"/>
      <c r="P35" s="360"/>
      <c r="Q35" s="472"/>
      <c r="R35" s="450" t="str">
        <f>IFERROR(VLOOKUP(O35,Rosters!$A$4:$D$92,3),"")</f>
        <v/>
      </c>
      <c r="S35" s="451" t="str">
        <f>IFERROR(MIN(VLOOKUP(O35,Rosters!$A$4:$D$92,4),28.7),"")</f>
        <v/>
      </c>
      <c r="T35" s="440" t="e">
        <f>_xlfn.IFS(Q35="b",$F$5/113,Q35="m",$F$6/113,Q35="f",$F$7/113)*S35+_xlfn.IFS(Q35="b",$J$5-$O$7,Q35="m",$J$6-$O$7,Q35="f",$J$7-$O$7)</f>
        <v>#N/A</v>
      </c>
      <c r="U35" s="467" t="str">
        <f t="shared" ref="U35:U39" si="19">IFERROR(T35-(MIN(G35:G36,T35:T36)),"")</f>
        <v/>
      </c>
      <c r="V35" s="275" t="str">
        <f t="shared" si="4"/>
        <v/>
      </c>
      <c r="W35" s="475"/>
      <c r="X35" s="467" t="str">
        <f t="shared" si="5"/>
        <v/>
      </c>
      <c r="Y35" s="505"/>
      <c r="Z35" s="521"/>
      <c r="AA35" s="522"/>
    </row>
    <row r="36" ht="18.75" customHeight="1" spans="1:27">
      <c r="A36" s="276"/>
      <c r="B36" s="277"/>
      <c r="C36" s="261"/>
      <c r="D36" s="292"/>
      <c r="E36" s="293" t="str">
        <f>IFERROR(VLOOKUP(B36,Rosters!$E$4:$H$92,4),"")</f>
        <v/>
      </c>
      <c r="F36" s="293" t="str">
        <f>IFERROR(MIN(VLOOKUP(B36,Rosters!$E$4:$I$92,5),28.7),"")</f>
        <v/>
      </c>
      <c r="G36" s="264" t="e">
        <f>_xlfn.IFS(D36="b",$F$5/113,D36="m",$F$6/113,D36="f",$F$7/113)*F36+_xlfn.IFS(D36="b",$J$5-$O$7,D36="m",$J$6-$O$7,D36="f",$J$7-$O$7)</f>
        <v>#N/A</v>
      </c>
      <c r="H36" s="280" t="str">
        <f t="shared" si="18"/>
        <v/>
      </c>
      <c r="I36" s="374" t="str">
        <f t="shared" si="1"/>
        <v/>
      </c>
      <c r="J36" s="379"/>
      <c r="K36" s="374" t="str">
        <f t="shared" si="2"/>
        <v/>
      </c>
      <c r="L36" s="390"/>
      <c r="M36" s="393"/>
      <c r="N36" s="378"/>
      <c r="O36" s="379"/>
      <c r="P36" s="380"/>
      <c r="Q36" s="473"/>
      <c r="R36" s="456" t="str">
        <f>IFERROR(VLOOKUP(O36,Rosters!$A$4:$D$92,3),"")</f>
        <v/>
      </c>
      <c r="S36" s="457" t="str">
        <f>IFERROR(MIN(VLOOKUP(O36,Rosters!$A$4:$D$92,4),28.7),"")</f>
        <v/>
      </c>
      <c r="T36" s="440" t="e">
        <f>_xlfn.IFS(Q36="b",$F$5/113,Q36="m",$F$6/113,Q36="f",$F$7/113)*S36+_xlfn.IFS(Q36="b",$J$5-$O$7,Q36="m",$J$6-$O$7,Q36="f",$J$7-$O$7)</f>
        <v>#N/A</v>
      </c>
      <c r="U36" s="469" t="str">
        <f t="shared" ref="U36:U40" si="20">IFERROR(T36-(MIN(G35:G36,T35:T36)),"")</f>
        <v/>
      </c>
      <c r="V36" s="459" t="str">
        <f t="shared" si="4"/>
        <v/>
      </c>
      <c r="W36" s="476"/>
      <c r="X36" s="458" t="str">
        <f t="shared" si="5"/>
        <v/>
      </c>
      <c r="Y36" s="507"/>
      <c r="Z36" s="503"/>
      <c r="AA36" s="504"/>
    </row>
    <row r="37" ht="18.75" customHeight="1" spans="1:27">
      <c r="A37" s="281">
        <v>13</v>
      </c>
      <c r="B37" s="295"/>
      <c r="C37" s="299"/>
      <c r="D37" s="300"/>
      <c r="E37" s="282" t="str">
        <f>IFERROR(VLOOKUP(B37,Rosters!$E$4:$H$92,4),"")</f>
        <v/>
      </c>
      <c r="F37" s="282" t="str">
        <f>IFERROR(MIN(VLOOKUP(B37,Rosters!$E$4:$I$92,5),28.7),"")</f>
        <v/>
      </c>
      <c r="G37" s="264" t="e">
        <f>_xlfn.IFS(D37="b",$F$5/113,D37="m",$F$6/113,D37="f",$F$7/113)*F37+_xlfn.IFS(D37="b",$J$5-$O$7,D37="m",$J$6-$O$7,D37="f",$J$7-$O$7)</f>
        <v>#N/A</v>
      </c>
      <c r="H37" s="283" t="str">
        <f t="shared" ref="H37:H41" si="21">IFERROR(G37-(MIN(G37:G38,T37:T38)),"")</f>
        <v/>
      </c>
      <c r="I37" s="381" t="str">
        <f t="shared" si="1"/>
        <v/>
      </c>
      <c r="J37" s="300"/>
      <c r="K37" s="381" t="str">
        <f t="shared" si="2"/>
        <v/>
      </c>
      <c r="L37" s="382"/>
      <c r="M37" s="383">
        <v>13</v>
      </c>
      <c r="N37" s="384"/>
      <c r="O37" s="300"/>
      <c r="P37" s="385"/>
      <c r="Q37" s="442"/>
      <c r="R37" s="462" t="str">
        <f>IFERROR(VLOOKUP(O37,Rosters!$A$4:$D$92,3),"")</f>
        <v/>
      </c>
      <c r="S37" s="463" t="str">
        <f>IFERROR(MIN(VLOOKUP(O37,Rosters!$A$4:$D$92,4),28.7),"")</f>
        <v/>
      </c>
      <c r="T37" s="440" t="e">
        <f>_xlfn.IFS(Q37="b",$F$5/113,Q37="m",$F$6/113,Q37="f",$F$7/113)*S37+_xlfn.IFS(Q37="b",$J$5-$O$7,Q37="m",$J$6-$O$7,Q37="f",$J$7-$O$7)</f>
        <v>#N/A</v>
      </c>
      <c r="U37" s="464" t="str">
        <f t="shared" si="19"/>
        <v/>
      </c>
      <c r="V37" s="465" t="str">
        <f t="shared" si="4"/>
        <v/>
      </c>
      <c r="W37" s="477"/>
      <c r="X37" s="466" t="str">
        <f t="shared" si="5"/>
        <v/>
      </c>
      <c r="Y37" s="508"/>
      <c r="Z37" s="506"/>
      <c r="AA37" s="501"/>
    </row>
    <row r="38" ht="18.75" customHeight="1" spans="1:31">
      <c r="A38" s="302"/>
      <c r="B38" s="267"/>
      <c r="C38" s="299"/>
      <c r="D38" s="301"/>
      <c r="E38" s="269" t="str">
        <f>IFERROR(VLOOKUP(B38,Rosters!$E$4:$H$92,4),"")</f>
        <v/>
      </c>
      <c r="F38" s="269" t="str">
        <f>IFERROR(MIN(VLOOKUP(B38,Rosters!$E$4:$I$92,5),28.7),"")</f>
        <v/>
      </c>
      <c r="G38" s="264" t="e">
        <f>_xlfn.IFS(D38="b",$F$5/113,D38="m",$F$6/113,D38="f",$F$7/113)*F38+_xlfn.IFS(D38="b",$J$5-$O$7,D38="m",$J$6-$O$7,D38="f",$J$7-$O$7)</f>
        <v>#N/A</v>
      </c>
      <c r="H38" s="286" t="str">
        <f t="shared" ref="H38:H42" si="22">IFERROR(G38-(MIN(G37:G38,T37:T38)),"")</f>
        <v/>
      </c>
      <c r="I38" s="363" t="str">
        <f t="shared" si="1"/>
        <v/>
      </c>
      <c r="J38" s="301"/>
      <c r="K38" s="363" t="str">
        <f t="shared" si="2"/>
        <v/>
      </c>
      <c r="L38" s="364"/>
      <c r="M38" s="365"/>
      <c r="N38" s="366"/>
      <c r="O38" s="301"/>
      <c r="P38" s="386"/>
      <c r="Q38" s="447"/>
      <c r="R38" s="444" t="str">
        <f>IFERROR(VLOOKUP(O38,Rosters!$A$4:$D$92,3),"")</f>
        <v/>
      </c>
      <c r="S38" s="445" t="str">
        <f>IFERROR(MIN(VLOOKUP(O38,Rosters!$A$4:$D$92,4),28.7),"")</f>
        <v/>
      </c>
      <c r="T38" s="440" t="e">
        <f>_xlfn.IFS(Q38="b",$F$5/113,Q38="m",$F$6/113,Q38="f",$F$7/113)*S38+_xlfn.IFS(Q38="b",$J$5-$O$7,Q38="m",$J$6-$O$7,Q38="f",$J$7-$O$7)</f>
        <v>#N/A</v>
      </c>
      <c r="U38" s="448" t="str">
        <f t="shared" si="20"/>
        <v/>
      </c>
      <c r="V38" s="270" t="str">
        <f t="shared" si="4"/>
        <v/>
      </c>
      <c r="W38" s="478"/>
      <c r="X38" s="448" t="str">
        <f t="shared" si="5"/>
        <v/>
      </c>
      <c r="Y38" s="502"/>
      <c r="Z38" s="503"/>
      <c r="AA38" s="504"/>
      <c r="AE38"/>
    </row>
    <row r="39" ht="18.75" customHeight="1" spans="1:27">
      <c r="A39" s="287">
        <v>14</v>
      </c>
      <c r="B39" s="272"/>
      <c r="C39" s="261"/>
      <c r="D39" s="290"/>
      <c r="E39" s="291" t="str">
        <f>IFERROR(VLOOKUP(B39,Rosters!$E$4:$H$92,4),"")</f>
        <v/>
      </c>
      <c r="F39" s="291" t="str">
        <f>IFERROR(MIN(VLOOKUP(B39,Rosters!$E$4:$I$92,5),28.7),"")</f>
        <v/>
      </c>
      <c r="G39" s="264" t="e">
        <f>_xlfn.IFS(D39="b",$F$5/113,D39="m",$F$6/113,D39="f",$F$7/113)*F39+_xlfn.IFS(D39="b",$J$5-$O$7,D39="m",$J$6-$O$7,D39="f",$J$7-$O$7)</f>
        <v>#N/A</v>
      </c>
      <c r="H39" s="275" t="str">
        <f t="shared" si="21"/>
        <v/>
      </c>
      <c r="I39" s="368" t="str">
        <f t="shared" si="1"/>
        <v/>
      </c>
      <c r="J39" s="373"/>
      <c r="K39" s="370" t="str">
        <f t="shared" si="2"/>
        <v/>
      </c>
      <c r="L39" s="371"/>
      <c r="M39" s="287">
        <v>14</v>
      </c>
      <c r="N39" s="372"/>
      <c r="O39" s="373"/>
      <c r="P39" s="360"/>
      <c r="Q39" s="472"/>
      <c r="R39" s="450" t="str">
        <f>IFERROR(VLOOKUP(O39,Rosters!$A$4:$D$92,3),"")</f>
        <v/>
      </c>
      <c r="S39" s="451" t="str">
        <f>IFERROR(MIN(VLOOKUP(O39,Rosters!$A$4:$D$92,4),28.7),"")</f>
        <v/>
      </c>
      <c r="T39" s="440" t="e">
        <f>_xlfn.IFS(Q39="b",$F$5/113,Q39="m",$F$6/113,Q39="f",$F$7/113)*S39+_xlfn.IFS(Q39="b",$J$5-$O$7,Q39="m",$J$6-$O$7,Q39="f",$J$7-$O$7)</f>
        <v>#N/A</v>
      </c>
      <c r="U39" s="467" t="str">
        <f t="shared" si="19"/>
        <v/>
      </c>
      <c r="V39" s="275" t="str">
        <f t="shared" si="4"/>
        <v/>
      </c>
      <c r="W39" s="475"/>
      <c r="X39" s="467" t="str">
        <f t="shared" si="5"/>
        <v/>
      </c>
      <c r="Y39" s="505"/>
      <c r="Z39" s="506"/>
      <c r="AA39" s="501"/>
    </row>
    <row r="40" ht="18.75" customHeight="1" spans="1:27">
      <c r="A40" s="303"/>
      <c r="B40" s="277"/>
      <c r="C40" s="261"/>
      <c r="D40" s="292"/>
      <c r="E40" s="293" t="str">
        <f>IFERROR(VLOOKUP(B40,Rosters!$E$4:$H$92,4),"")</f>
        <v/>
      </c>
      <c r="F40" s="293" t="str">
        <f>IFERROR(MIN(VLOOKUP(B40,Rosters!$E$4:$I$92,5),28.7),"")</f>
        <v/>
      </c>
      <c r="G40" s="264" t="e">
        <f>_xlfn.IFS(D40="b",$F$5/113,D40="m",$F$6/113,D40="f",$F$7/113)*F40+_xlfn.IFS(D40="b",$J$5-$O$7,D40="m",$J$6-$O$7,D40="f",$J$7-$O$7)</f>
        <v>#N/A</v>
      </c>
      <c r="H40" s="280" t="str">
        <f t="shared" si="22"/>
        <v/>
      </c>
      <c r="I40" s="374" t="str">
        <f t="shared" si="1"/>
        <v/>
      </c>
      <c r="J40" s="379"/>
      <c r="K40" s="374" t="str">
        <f t="shared" si="2"/>
        <v/>
      </c>
      <c r="L40" s="376"/>
      <c r="M40" s="377"/>
      <c r="N40" s="378"/>
      <c r="O40" s="379"/>
      <c r="P40" s="380"/>
      <c r="Q40" s="473"/>
      <c r="R40" s="456" t="str">
        <f>IFERROR(VLOOKUP(O40,Rosters!$A$4:$D$92,3),"")</f>
        <v/>
      </c>
      <c r="S40" s="457" t="str">
        <f>IFERROR(MIN(VLOOKUP(O40,Rosters!$A$4:$D$92,4),28.7),"")</f>
        <v/>
      </c>
      <c r="T40" s="440" t="e">
        <f>_xlfn.IFS(Q40="b",$F$5/113,Q40="m",$F$6/113,Q40="f",$F$7/113)*S40+_xlfn.IFS(Q40="b",$J$5-$O$7,Q40="m",$J$6-$O$7,Q40="f",$J$7-$O$7)</f>
        <v>#N/A</v>
      </c>
      <c r="U40" s="469" t="str">
        <f t="shared" si="20"/>
        <v/>
      </c>
      <c r="V40" s="459" t="str">
        <f t="shared" si="4"/>
        <v/>
      </c>
      <c r="W40" s="476"/>
      <c r="X40" s="458" t="str">
        <f t="shared" si="5"/>
        <v/>
      </c>
      <c r="Y40" s="507"/>
      <c r="Z40" s="503"/>
      <c r="AA40" s="504"/>
    </row>
    <row r="41" ht="18.75" customHeight="1" spans="1:27">
      <c r="A41" s="259">
        <v>15</v>
      </c>
      <c r="B41" s="295"/>
      <c r="C41" s="299"/>
      <c r="D41" s="300"/>
      <c r="E41" s="282" t="str">
        <f>IFERROR(VLOOKUP(B41,Rosters!$E$4:$H$92,4),"")</f>
        <v/>
      </c>
      <c r="F41" s="282" t="str">
        <f>IFERROR(MIN(VLOOKUP(B41,Rosters!$E$4:$I$92,5),28.7),"")</f>
        <v/>
      </c>
      <c r="G41" s="264" t="e">
        <f>_xlfn.IFS(D41="b",$F$5/113,D41="m",$F$6/113,D41="f",$F$7/113)*F41+_xlfn.IFS(D41="b",$J$5-$O$7,D41="m",$J$6-$O$7,D41="f",$J$7-$O$7)</f>
        <v>#N/A</v>
      </c>
      <c r="H41" s="283" t="str">
        <f t="shared" si="21"/>
        <v/>
      </c>
      <c r="I41" s="381" t="str">
        <f t="shared" si="1"/>
        <v/>
      </c>
      <c r="J41" s="300"/>
      <c r="K41" s="381" t="str">
        <f t="shared" si="2"/>
        <v/>
      </c>
      <c r="L41" s="382"/>
      <c r="M41" s="383">
        <v>15</v>
      </c>
      <c r="N41" s="384"/>
      <c r="O41" s="300"/>
      <c r="P41" s="385"/>
      <c r="Q41" s="442"/>
      <c r="R41" s="462" t="str">
        <f>IFERROR(VLOOKUP(O41,Rosters!$A$4:$D$92,3),"")</f>
        <v/>
      </c>
      <c r="S41" s="463" t="str">
        <f>IFERROR(MIN(VLOOKUP(O41,Rosters!$A$4:$D$92,4),28.7),"")</f>
        <v/>
      </c>
      <c r="T41" s="440" t="e">
        <f>_xlfn.IFS(Q41="b",$F$5/113,Q41="m",$F$6/113,Q41="f",$F$7/113)*S41+_xlfn.IFS(Q41="b",$J$5-$O$7,Q41="m",$J$6-$O$7,Q41="f",$J$7-$O$7)</f>
        <v>#N/A</v>
      </c>
      <c r="U41" s="464" t="str">
        <f t="shared" ref="U41:U45" si="23">IFERROR(T41-(MIN(G41:G42,T41:T42)),"")</f>
        <v/>
      </c>
      <c r="V41" s="465" t="str">
        <f t="shared" si="4"/>
        <v/>
      </c>
      <c r="W41" s="477"/>
      <c r="X41" s="466" t="str">
        <f t="shared" si="5"/>
        <v/>
      </c>
      <c r="Y41" s="508"/>
      <c r="Z41" s="506"/>
      <c r="AA41" s="501"/>
    </row>
    <row r="42" ht="18.75" customHeight="1" spans="1:27">
      <c r="A42" s="302"/>
      <c r="B42" s="267"/>
      <c r="C42" s="299"/>
      <c r="D42" s="301"/>
      <c r="E42" s="269" t="str">
        <f>IFERROR(VLOOKUP(B42,Rosters!$E$4:$H$92,4),"")</f>
        <v/>
      </c>
      <c r="F42" s="269" t="str">
        <f>IFERROR(MIN(VLOOKUP(B42,Rosters!$E$4:$I$92,5),28.7),"")</f>
        <v/>
      </c>
      <c r="G42" s="264" t="e">
        <f>_xlfn.IFS(D42="b",$F$5/113,D42="m",$F$6/113,D42="f",$F$7/113)*F42+_xlfn.IFS(D42="b",$J$5-$O$7,D42="m",$J$6-$O$7,D42="f",$J$7-$O$7)</f>
        <v>#N/A</v>
      </c>
      <c r="H42" s="286" t="str">
        <f t="shared" si="22"/>
        <v/>
      </c>
      <c r="I42" s="363" t="str">
        <f t="shared" si="1"/>
        <v/>
      </c>
      <c r="J42" s="301"/>
      <c r="K42" s="363" t="str">
        <f t="shared" si="2"/>
        <v/>
      </c>
      <c r="L42" s="364"/>
      <c r="M42" s="365"/>
      <c r="N42" s="366"/>
      <c r="O42" s="301"/>
      <c r="P42" s="386"/>
      <c r="Q42" s="447"/>
      <c r="R42" s="444" t="str">
        <f>IFERROR(VLOOKUP(O42,Rosters!$A$4:$D$92,3),"")</f>
        <v/>
      </c>
      <c r="S42" s="445" t="str">
        <f>IFERROR(MIN(VLOOKUP(O42,Rosters!$A$4:$D$92,4),28.7),"")</f>
        <v/>
      </c>
      <c r="T42" s="440" t="e">
        <f>_xlfn.IFS(Q42="b",$F$5/113,Q42="m",$F$6/113,Q42="f",$F$7/113)*S42+_xlfn.IFS(Q42="b",$J$5-$O$7,Q42="m",$J$6-$O$7,Q42="f",$J$7-$O$7)</f>
        <v>#N/A</v>
      </c>
      <c r="U42" s="448" t="str">
        <f t="shared" ref="U42:U46" si="24">IFERROR(T42-(MIN(G41:G42,T41:T42)),"")</f>
        <v/>
      </c>
      <c r="V42" s="270" t="str">
        <f t="shared" si="4"/>
        <v/>
      </c>
      <c r="W42" s="478"/>
      <c r="X42" s="448" t="str">
        <f t="shared" si="5"/>
        <v/>
      </c>
      <c r="Y42" s="502"/>
      <c r="Z42" s="503"/>
      <c r="AA42" s="504"/>
    </row>
    <row r="43" ht="18.75" customHeight="1" spans="1:27">
      <c r="A43" s="287">
        <v>16</v>
      </c>
      <c r="B43" s="272"/>
      <c r="C43" s="261"/>
      <c r="D43" s="304"/>
      <c r="E43" s="291" t="str">
        <f>IFERROR(VLOOKUP(B43,Rosters!$E$4:$H$92,4),"")</f>
        <v/>
      </c>
      <c r="F43" s="291" t="str">
        <f>IFERROR(MIN(VLOOKUP(B43,Rosters!$E$4:$I$92,5),28.7),"")</f>
        <v/>
      </c>
      <c r="G43" s="264" t="e">
        <f>_xlfn.IFS(D43="b",$F$5/113,D43="m",$F$6/113,D43="f",$F$7/113)*F43+_xlfn.IFS(D43="b",$J$5-$O$7,D43="m",$J$6-$O$7,D43="f",$J$7-$O$7)</f>
        <v>#N/A</v>
      </c>
      <c r="H43" s="275" t="str">
        <f t="shared" ref="H43:H47" si="25">IFERROR(G43-(MIN(G43:G44,T43:T44)),"")</f>
        <v/>
      </c>
      <c r="I43" s="368" t="str">
        <f t="shared" si="1"/>
        <v/>
      </c>
      <c r="J43" s="373"/>
      <c r="K43" s="370" t="str">
        <f t="shared" si="2"/>
        <v/>
      </c>
      <c r="L43" s="371"/>
      <c r="M43" s="287">
        <v>16</v>
      </c>
      <c r="N43" s="372"/>
      <c r="O43" s="373"/>
      <c r="P43" s="360"/>
      <c r="Q43" s="449"/>
      <c r="R43" s="450" t="str">
        <f>IFERROR(VLOOKUP(O43,Rosters!$A$4:$D$92,3),"")</f>
        <v/>
      </c>
      <c r="S43" s="451" t="str">
        <f>IFERROR(MIN(VLOOKUP(O43,Rosters!$A$4:$D$92,4),28.7),"")</f>
        <v/>
      </c>
      <c r="T43" s="440" t="e">
        <f>_xlfn.IFS(Q43="b",$F$5/113,Q43="m",$F$6/113,Q43="f",$F$7/113)*S43+_xlfn.IFS(Q43="b",$J$5-$O$7,Q43="m",$J$6-$O$7,Q43="f",$J$7-$O$7)</f>
        <v>#N/A</v>
      </c>
      <c r="U43" s="467" t="str">
        <f t="shared" si="23"/>
        <v/>
      </c>
      <c r="V43" s="275" t="str">
        <f t="shared" si="4"/>
        <v/>
      </c>
      <c r="W43" s="475"/>
      <c r="X43" s="467" t="str">
        <f t="shared" si="5"/>
        <v/>
      </c>
      <c r="Y43" s="505"/>
      <c r="Z43" s="506"/>
      <c r="AA43" s="501"/>
    </row>
    <row r="44" ht="18.75" customHeight="1" spans="1:27">
      <c r="A44" s="303"/>
      <c r="B44" s="277"/>
      <c r="C44" s="261"/>
      <c r="D44" s="305"/>
      <c r="E44" s="293" t="str">
        <f>IFERROR(VLOOKUP(B44,Rosters!$E$4:$H$92,4),"")</f>
        <v/>
      </c>
      <c r="F44" s="293" t="str">
        <f>IFERROR(MIN(VLOOKUP(B44,Rosters!$E$4:$I$92,5),28.7),"")</f>
        <v/>
      </c>
      <c r="G44" s="264" t="e">
        <f>_xlfn.IFS(D44="b",$F$5/113,D44="m",$F$6/113,D44="f",$F$7/113)*F44+_xlfn.IFS(D44="b",$J$5-$O$7,D44="m",$J$6-$O$7,D44="f",$J$7-$O$7)</f>
        <v>#N/A</v>
      </c>
      <c r="H44" s="280" t="str">
        <f t="shared" ref="H44:H48" si="26">IFERROR(G44-(MIN(G43:G44,T43:T44)),"")</f>
        <v/>
      </c>
      <c r="I44" s="374" t="str">
        <f t="shared" si="1"/>
        <v/>
      </c>
      <c r="J44" s="379"/>
      <c r="K44" s="374" t="str">
        <f t="shared" si="2"/>
        <v/>
      </c>
      <c r="L44" s="376"/>
      <c r="M44" s="377"/>
      <c r="N44" s="378"/>
      <c r="O44" s="379"/>
      <c r="P44" s="380"/>
      <c r="Q44" s="473"/>
      <c r="R44" s="456" t="str">
        <f>IFERROR(VLOOKUP(O44,Rosters!$A$4:$D$92,3),"")</f>
        <v/>
      </c>
      <c r="S44" s="457" t="str">
        <f>IFERROR(MIN(VLOOKUP(O44,Rosters!$A$4:$D$92,4),28.7),"")</f>
        <v/>
      </c>
      <c r="T44" s="440" t="e">
        <f>_xlfn.IFS(Q44="b",$F$5/113,Q44="m",$F$6/113,Q44="f",$F$7/113)*S44+_xlfn.IFS(Q44="b",$J$5-$O$7,Q44="m",$J$6-$O$7,Q44="f",$J$7-$O$7)</f>
        <v>#N/A</v>
      </c>
      <c r="U44" s="469" t="str">
        <f t="shared" si="24"/>
        <v/>
      </c>
      <c r="V44" s="459" t="str">
        <f t="shared" si="4"/>
        <v/>
      </c>
      <c r="W44" s="476"/>
      <c r="X44" s="458" t="str">
        <f t="shared" si="5"/>
        <v/>
      </c>
      <c r="Y44" s="507"/>
      <c r="Z44" s="503"/>
      <c r="AA44" s="504"/>
    </row>
    <row r="45" ht="18.75" customHeight="1" spans="1:27">
      <c r="A45" s="259">
        <v>17</v>
      </c>
      <c r="B45" s="295"/>
      <c r="C45" s="299"/>
      <c r="D45" s="306"/>
      <c r="E45" s="282" t="str">
        <f>IFERROR(VLOOKUP(B45,Rosters!$E$4:$H$92,4),"")</f>
        <v/>
      </c>
      <c r="F45" s="282" t="str">
        <f>IFERROR(MIN(VLOOKUP(B45,Rosters!$E$4:$I$92,5),28.7),"")</f>
        <v/>
      </c>
      <c r="G45" s="264" t="e">
        <f>_xlfn.IFS(D45="b",$F$5/113,D45="m",$F$6/113,D45="f",$F$7/113)*F45+_xlfn.IFS(D45="b",$J$5-$O$7,D45="m",$J$6-$O$7,D45="f",$J$7-$O$7)</f>
        <v>#N/A</v>
      </c>
      <c r="H45" s="283" t="str">
        <f t="shared" si="25"/>
        <v/>
      </c>
      <c r="I45" s="381" t="str">
        <f t="shared" si="1"/>
        <v/>
      </c>
      <c r="J45" s="300"/>
      <c r="K45" s="381" t="str">
        <f t="shared" si="2"/>
        <v/>
      </c>
      <c r="L45" s="382"/>
      <c r="M45" s="383">
        <v>17</v>
      </c>
      <c r="N45" s="384"/>
      <c r="O45" s="300"/>
      <c r="P45" s="385"/>
      <c r="Q45" s="442"/>
      <c r="R45" s="462" t="str">
        <f>IFERROR(VLOOKUP(O45,Rosters!$A$4:$D$92,3),"")</f>
        <v/>
      </c>
      <c r="S45" s="463" t="str">
        <f>IFERROR(MIN(VLOOKUP(O45,Rosters!$A$4:$D$92,4),28.7),"")</f>
        <v/>
      </c>
      <c r="T45" s="440" t="e">
        <f>_xlfn.IFS(Q45="b",$F$5/113,Q45="m",$F$6/113,Q45="f",$F$7/113)*S45+_xlfn.IFS(Q45="b",$J$5-$O$7,Q45="m",$J$6-$O$7,Q45="f",$J$7-$O$7)</f>
        <v>#N/A</v>
      </c>
      <c r="U45" s="464" t="str">
        <f t="shared" si="23"/>
        <v/>
      </c>
      <c r="V45" s="465" t="str">
        <f t="shared" si="4"/>
        <v/>
      </c>
      <c r="W45" s="477"/>
      <c r="X45" s="466" t="str">
        <f t="shared" si="5"/>
        <v/>
      </c>
      <c r="Y45" s="508"/>
      <c r="Z45" s="506"/>
      <c r="AA45" s="501"/>
    </row>
    <row r="46" ht="18.75" customHeight="1" spans="1:27">
      <c r="A46" s="302"/>
      <c r="B46" s="267"/>
      <c r="C46" s="299"/>
      <c r="D46" s="301"/>
      <c r="E46" s="307" t="str">
        <f>IFERROR(VLOOKUP(B46,Rosters!$E$4:$H$92,4),"")</f>
        <v/>
      </c>
      <c r="F46" s="307" t="str">
        <f>IFERROR(MIN(VLOOKUP(B46,Rosters!$E$4:$I$92,5),28.7),"")</f>
        <v/>
      </c>
      <c r="G46" s="264" t="e">
        <f>_xlfn.IFS(D46="b",$F$5/113,D46="m",$F$6/113,D46="f",$F$7/113)*F46+_xlfn.IFS(D46="b",$J$5-$O$7,D46="m",$J$6-$O$7,D46="f",$J$7-$O$7)</f>
        <v>#N/A</v>
      </c>
      <c r="H46" s="286" t="str">
        <f t="shared" si="26"/>
        <v/>
      </c>
      <c r="I46" s="363" t="str">
        <f t="shared" si="1"/>
        <v/>
      </c>
      <c r="J46" s="301"/>
      <c r="K46" s="363" t="str">
        <f t="shared" si="2"/>
        <v/>
      </c>
      <c r="L46" s="364"/>
      <c r="M46" s="365"/>
      <c r="N46" s="366"/>
      <c r="O46" s="301"/>
      <c r="P46" s="386"/>
      <c r="Q46" s="447"/>
      <c r="R46" s="444" t="str">
        <f>IFERROR(VLOOKUP(O46,Rosters!$A$4:$D$92,3),"")</f>
        <v/>
      </c>
      <c r="S46" s="445" t="str">
        <f>IFERROR(MIN(VLOOKUP(O46,Rosters!$A$4:$D$92,4),28.7),"")</f>
        <v/>
      </c>
      <c r="T46" s="440" t="e">
        <f>_xlfn.IFS(Q46="b",$F$5/113,Q46="m",$F$6/113,Q46="f",$F$7/113)*S46+_xlfn.IFS(Q46="b",$J$5-$O$7,Q46="m",$J$6-$O$7,Q46="f",$J$7-$O$7)</f>
        <v>#N/A</v>
      </c>
      <c r="U46" s="448" t="str">
        <f t="shared" si="24"/>
        <v/>
      </c>
      <c r="V46" s="270" t="str">
        <f t="shared" si="4"/>
        <v/>
      </c>
      <c r="W46" s="479"/>
      <c r="X46" s="446" t="str">
        <f t="shared" si="5"/>
        <v/>
      </c>
      <c r="Y46" s="523"/>
      <c r="Z46" s="503"/>
      <c r="AA46" s="504"/>
    </row>
    <row r="47" ht="18.75" customHeight="1" spans="1:27">
      <c r="A47" s="287">
        <v>18</v>
      </c>
      <c r="B47" s="272"/>
      <c r="C47" s="261"/>
      <c r="D47" s="304"/>
      <c r="E47" s="308" t="str">
        <f>IFERROR(VLOOKUP(B47,Rosters!$E$4:$H$92,4),"")</f>
        <v/>
      </c>
      <c r="F47" s="308" t="str">
        <f>IFERROR(MIN(VLOOKUP(B47,Rosters!$E$4:$I$92,5),28.7),"")</f>
        <v/>
      </c>
      <c r="G47" s="264" t="e">
        <f>_xlfn.IFS(D47="b",$F$5/113,D47="m",$F$6/113,D47="f",$F$7/113)*F47+_xlfn.IFS(D47="b",$J$5-$O$7,D47="m",$J$6-$O$7,D47="f",$J$7-$O$7)</f>
        <v>#N/A</v>
      </c>
      <c r="H47" s="275" t="str">
        <f t="shared" si="25"/>
        <v/>
      </c>
      <c r="I47" s="368" t="str">
        <f t="shared" si="1"/>
        <v/>
      </c>
      <c r="J47" s="373"/>
      <c r="K47" s="370" t="str">
        <f t="shared" si="2"/>
        <v/>
      </c>
      <c r="L47" s="371"/>
      <c r="M47" s="287">
        <v>18</v>
      </c>
      <c r="N47" s="372"/>
      <c r="O47" s="373"/>
      <c r="P47" s="360"/>
      <c r="Q47" s="472"/>
      <c r="R47" s="450" t="str">
        <f>IFERROR(VLOOKUP(O47,Rosters!$A$4:$D$92,3),"")</f>
        <v/>
      </c>
      <c r="S47" s="451" t="str">
        <f>IFERROR(MIN(VLOOKUP(O47,Rosters!$A$4:$D$92,4),28.7),"")</f>
        <v/>
      </c>
      <c r="T47" s="440" t="e">
        <f>_xlfn.IFS(Q47="b",$F$5/113,Q47="m",$F$6/113,Q47="f",$F$7/113)*S47+_xlfn.IFS(Q47="b",$J$5-$O$7,Q47="m",$J$6-$O$7,Q47="f",$J$7-$O$7)</f>
        <v>#N/A</v>
      </c>
      <c r="U47" s="467" t="str">
        <f>IFERROR(T47-(MIN(G47:G48,T47:T48)),"")</f>
        <v/>
      </c>
      <c r="V47" s="275" t="str">
        <f t="shared" si="4"/>
        <v/>
      </c>
      <c r="W47" s="480"/>
      <c r="X47" s="452" t="str">
        <f t="shared" si="5"/>
        <v/>
      </c>
      <c r="Y47" s="524"/>
      <c r="Z47" s="506"/>
      <c r="AA47" s="501"/>
    </row>
    <row r="48" ht="18.75" customHeight="1" spans="1:27">
      <c r="A48" s="303"/>
      <c r="B48" s="277"/>
      <c r="C48" s="261"/>
      <c r="D48" s="305"/>
      <c r="E48" s="293" t="str">
        <f>IFERROR(VLOOKUP(B48,Rosters!$E$4:$H$92,4),"")</f>
        <v/>
      </c>
      <c r="F48" s="293" t="str">
        <f>IFERROR(MIN(VLOOKUP(B48,Rosters!$E$4:$I$92,5),28.7),"")</f>
        <v/>
      </c>
      <c r="G48" s="264" t="e">
        <f>_xlfn.IFS(D48="b",$F$5/113,D48="m",$F$6/113,D48="f",$F$7/113)*F48+_xlfn.IFS(D48="b",$J$5-$O$7,D48="m",$J$6-$O$7,D48="f",$J$7-$O$7)</f>
        <v>#N/A</v>
      </c>
      <c r="H48" s="280" t="str">
        <f t="shared" si="26"/>
        <v/>
      </c>
      <c r="I48" s="374" t="str">
        <f t="shared" si="1"/>
        <v/>
      </c>
      <c r="J48" s="379"/>
      <c r="K48" s="374" t="str">
        <f t="shared" si="2"/>
        <v/>
      </c>
      <c r="L48" s="376"/>
      <c r="M48" s="377"/>
      <c r="N48" s="378"/>
      <c r="O48" s="379"/>
      <c r="P48" s="380"/>
      <c r="Q48" s="473"/>
      <c r="R48" s="456" t="str">
        <f>IFERROR(VLOOKUP(O48,Rosters!$A$4:$D$92,3),"")</f>
        <v/>
      </c>
      <c r="S48" s="457" t="str">
        <f>IFERROR(MIN(VLOOKUP(O48,Rosters!$A$4:$D$92,4),28.7),"")</f>
        <v/>
      </c>
      <c r="T48" s="440" t="e">
        <f>_xlfn.IFS(Q48="b",$F$5/113,Q48="m",$F$6/113,Q48="f",$F$7/113)*S48+_xlfn.IFS(Q48="b",$J$5-$O$7,Q48="m",$J$6-$O$7,Q48="f",$J$7-$O$7)</f>
        <v>#N/A</v>
      </c>
      <c r="U48" s="469" t="str">
        <f>IFERROR(T48-(MIN(G47:G48,T47:T48)),"")</f>
        <v/>
      </c>
      <c r="V48" s="459" t="str">
        <f t="shared" si="4"/>
        <v/>
      </c>
      <c r="W48" s="476"/>
      <c r="X48" s="458" t="str">
        <f t="shared" si="5"/>
        <v/>
      </c>
      <c r="Y48" s="507"/>
      <c r="Z48" s="503"/>
      <c r="AA48" s="504"/>
    </row>
    <row r="49" ht="18.75" customHeight="1" spans="1:27">
      <c r="A49" s="259">
        <v>19</v>
      </c>
      <c r="B49" s="295"/>
      <c r="C49" s="299"/>
      <c r="D49" s="306"/>
      <c r="E49" s="282" t="str">
        <f>IFERROR(VLOOKUP(B49,Rosters!$E$4:$H$92,4),"")</f>
        <v/>
      </c>
      <c r="F49" s="282" t="str">
        <f>IFERROR(MIN(VLOOKUP(B49,Rosters!$E$4:$I$92,5),28.7),"")</f>
        <v/>
      </c>
      <c r="G49" s="264" t="e">
        <f>_xlfn.IFS(D49="b",$F$5/113,D49="m",$F$6/113,D49="f",$F$7/113)*F49+_xlfn.IFS(D49="b",$J$5-$O$7,D49="m",$J$6-$O$7,D49="f",$J$7-$O$7)</f>
        <v>#N/A</v>
      </c>
      <c r="H49" s="283" t="str">
        <f>IFERROR(G49-(MIN(G49:G50,T49:T50)),"")</f>
        <v/>
      </c>
      <c r="I49" s="381" t="str">
        <f t="shared" si="1"/>
        <v/>
      </c>
      <c r="J49" s="300"/>
      <c r="K49" s="381" t="str">
        <f t="shared" si="2"/>
        <v/>
      </c>
      <c r="L49" s="382"/>
      <c r="M49" s="383">
        <v>19</v>
      </c>
      <c r="N49" s="384"/>
      <c r="O49" s="300"/>
      <c r="P49" s="385"/>
      <c r="Q49" s="442"/>
      <c r="R49" s="462" t="str">
        <f>IFERROR(VLOOKUP(O49,Rosters!$A$4:$D$92,3),"")</f>
        <v/>
      </c>
      <c r="S49" s="463" t="str">
        <f>IFERROR(MIN(VLOOKUP(O49,Rosters!$A$4:$D$92,4),28.7),"")</f>
        <v/>
      </c>
      <c r="T49" s="440" t="e">
        <f>_xlfn.IFS(Q49="b",$F$5/113,Q49="m",$F$6/113,Q49="f",$F$7/113)*S49+_xlfn.IFS(Q49="b",$J$5-$O$7,Q49="m",$J$6-$O$7,Q49="f",$J$7-$O$7)</f>
        <v>#N/A</v>
      </c>
      <c r="U49" s="464" t="str">
        <f>IFERROR(T49-(MIN(G49:G50,T49:T50)),"")</f>
        <v/>
      </c>
      <c r="V49" s="465" t="str">
        <f t="shared" si="4"/>
        <v/>
      </c>
      <c r="W49" s="477"/>
      <c r="X49" s="466" t="str">
        <f t="shared" si="5"/>
        <v/>
      </c>
      <c r="Y49" s="508"/>
      <c r="Z49" s="506"/>
      <c r="AA49" s="501"/>
    </row>
    <row r="50" ht="18.75" customHeight="1" spans="1:27">
      <c r="A50" s="302"/>
      <c r="B50" s="267"/>
      <c r="C50" s="299"/>
      <c r="D50" s="301"/>
      <c r="E50" s="269" t="str">
        <f>IFERROR(VLOOKUP(B50,Rosters!$E$4:$H$92,4),"")</f>
        <v/>
      </c>
      <c r="F50" s="269" t="str">
        <f>IFERROR(MIN(VLOOKUP(B50,Rosters!$E$4:$I$92,5),28.7),"")</f>
        <v/>
      </c>
      <c r="G50" s="264" t="e">
        <f>_xlfn.IFS(D50="b",$F$5/113,D50="m",$F$6/113,D50="f",$F$7/113)*F50+_xlfn.IFS(D50="b",$J$5-$O$7,D50="m",$J$6-$O$7,D50="f",$J$7-$O$7)</f>
        <v>#N/A</v>
      </c>
      <c r="H50" s="286" t="str">
        <f>IFERROR(G50-(MIN(G49:G50,T49:T50)),"")</f>
        <v/>
      </c>
      <c r="I50" s="363" t="str">
        <f t="shared" si="1"/>
        <v/>
      </c>
      <c r="J50" s="301"/>
      <c r="K50" s="363" t="str">
        <f t="shared" si="2"/>
        <v/>
      </c>
      <c r="L50" s="394"/>
      <c r="M50" s="365"/>
      <c r="N50" s="366"/>
      <c r="O50" s="301"/>
      <c r="P50" s="386"/>
      <c r="Q50" s="447"/>
      <c r="R50" s="444" t="str">
        <f>IFERROR(VLOOKUP(O50,Rosters!$A$4:$D$92,3),"")</f>
        <v/>
      </c>
      <c r="S50" s="445" t="str">
        <f>IFERROR(MIN(VLOOKUP(O50,Rosters!$A$4:$D$92,4),28.7),"")</f>
        <v/>
      </c>
      <c r="T50" s="440" t="e">
        <f>_xlfn.IFS(Q50="b",$F$5/113,Q50="m",$F$6/113,Q50="f",$F$7/113)*S50+_xlfn.IFS(Q50="b",$J$5-$O$7,Q50="m",$J$6-$O$7,Q50="f",$J$7-$O$7)</f>
        <v>#N/A</v>
      </c>
      <c r="U50" s="448" t="str">
        <f>IFERROR(T50-(MIN(G49:G50,T49:T50)),"")</f>
        <v/>
      </c>
      <c r="V50" s="265" t="str">
        <f t="shared" si="4"/>
        <v/>
      </c>
      <c r="W50" s="478"/>
      <c r="X50" s="448" t="str">
        <f t="shared" si="5"/>
        <v/>
      </c>
      <c r="Y50" s="516"/>
      <c r="Z50" s="503"/>
      <c r="AA50" s="504"/>
    </row>
    <row r="51" ht="18.75" customHeight="1" spans="1:27">
      <c r="A51" s="309"/>
      <c r="B51" s="310"/>
      <c r="C51" s="310"/>
      <c r="D51" s="310"/>
      <c r="E51" s="310"/>
      <c r="F51" s="310"/>
      <c r="G51" s="310"/>
      <c r="H51" s="311"/>
      <c r="I51" s="395"/>
      <c r="J51" s="396"/>
      <c r="K51" s="397" t="s">
        <v>38</v>
      </c>
      <c r="L51" s="398">
        <f>SUM(L13:L50)</f>
        <v>0</v>
      </c>
      <c r="M51" s="399"/>
      <c r="N51" s="400"/>
      <c r="O51" s="310"/>
      <c r="P51" s="237"/>
      <c r="Q51" s="481"/>
      <c r="R51" s="237"/>
      <c r="S51" s="237"/>
      <c r="T51" s="482"/>
      <c r="U51" s="310"/>
      <c r="V51" s="483"/>
      <c r="W51" s="484" t="s">
        <v>39</v>
      </c>
      <c r="X51" s="397" t="s">
        <v>40</v>
      </c>
      <c r="Y51" s="398">
        <f>SUM(Y13:Y50)</f>
        <v>0</v>
      </c>
      <c r="Z51" s="525"/>
      <c r="AA51" s="501"/>
    </row>
    <row r="52" ht="18.75" customHeight="1" spans="1:27">
      <c r="A52" s="312"/>
      <c r="B52" s="313"/>
      <c r="C52" s="314"/>
      <c r="D52" s="314"/>
      <c r="E52" s="315"/>
      <c r="F52" s="316"/>
      <c r="G52" s="316"/>
      <c r="H52" s="316"/>
      <c r="I52" s="316"/>
      <c r="J52" s="401"/>
      <c r="K52" s="397" t="s">
        <v>36</v>
      </c>
      <c r="L52" s="402"/>
      <c r="M52" s="403"/>
      <c r="N52" s="404"/>
      <c r="O52" s="405"/>
      <c r="P52" s="314"/>
      <c r="Q52" s="314"/>
      <c r="R52" s="314"/>
      <c r="S52" s="485"/>
      <c r="T52" s="485"/>
      <c r="U52" s="485"/>
      <c r="V52" s="485"/>
      <c r="W52" s="486"/>
      <c r="X52" s="487"/>
      <c r="Y52" s="526"/>
      <c r="Z52" s="527"/>
      <c r="AA52" s="504"/>
    </row>
    <row r="53" ht="33" customHeight="1" spans="1:27">
      <c r="A53" s="312"/>
      <c r="B53" s="313"/>
      <c r="C53" s="317"/>
      <c r="D53" s="317"/>
      <c r="E53" s="317"/>
      <c r="F53" s="318"/>
      <c r="G53" s="318"/>
      <c r="H53" s="318"/>
      <c r="I53" s="318"/>
      <c r="J53" s="318"/>
      <c r="K53" s="406" t="s">
        <v>42</v>
      </c>
      <c r="L53" s="407"/>
      <c r="M53" s="403"/>
      <c r="N53" s="404"/>
      <c r="O53" s="405"/>
      <c r="P53" s="317"/>
      <c r="Q53" s="317"/>
      <c r="R53" s="317"/>
      <c r="S53" s="318"/>
      <c r="T53" s="318"/>
      <c r="U53" s="318"/>
      <c r="V53" s="318"/>
      <c r="W53" s="318"/>
      <c r="X53" s="406" t="s">
        <v>42</v>
      </c>
      <c r="Y53" s="528"/>
      <c r="Z53" s="527"/>
      <c r="AA53" s="504"/>
    </row>
    <row r="54" ht="30" customHeight="1" spans="1:27">
      <c r="A54" s="319" t="s">
        <v>44</v>
      </c>
      <c r="B54" s="320"/>
      <c r="C54" s="320"/>
      <c r="D54" s="320"/>
      <c r="E54" s="320"/>
      <c r="F54" s="320"/>
      <c r="G54" s="320"/>
      <c r="H54" s="320"/>
      <c r="I54" s="320"/>
      <c r="J54" s="320"/>
      <c r="K54" s="408"/>
      <c r="L54" s="409" t="str">
        <f>IFERROR((L51/L53),"")</f>
        <v/>
      </c>
      <c r="M54" s="410"/>
      <c r="N54" s="411"/>
      <c r="O54" s="412" t="s">
        <v>43</v>
      </c>
      <c r="P54" s="413"/>
      <c r="Q54" s="413"/>
      <c r="R54" s="413"/>
      <c r="S54" s="413"/>
      <c r="T54" s="413"/>
      <c r="U54" s="413"/>
      <c r="V54" s="413"/>
      <c r="W54" s="413"/>
      <c r="X54" s="488"/>
      <c r="Y54" s="409" t="str">
        <f>IFERROR((Y51/Y53),"")</f>
        <v/>
      </c>
      <c r="Z54" s="525"/>
      <c r="AA54" s="501"/>
    </row>
    <row r="55" ht="12.75" customHeight="1" spans="1:27">
      <c r="A55" s="3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41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529"/>
      <c r="Z55" s="530"/>
      <c r="AA55" s="531"/>
    </row>
    <row r="56" ht="12.75" customHeight="1" spans="1:27">
      <c r="A56" s="3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41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529"/>
      <c r="Z56" s="503"/>
      <c r="AA56" s="503"/>
    </row>
    <row r="57" ht="12.75" customHeight="1" spans="1:25">
      <c r="A57" s="322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416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532"/>
    </row>
    <row r="58" ht="12.75" customHeight="1"/>
    <row r="59" ht="12.75" customHeight="1"/>
    <row r="60" ht="12.75" customHeight="1"/>
    <row r="61" ht="12.75" customHeight="1" spans="19:19">
      <c r="S61" t="s">
        <v>45</v>
      </c>
    </row>
    <row r="62" ht="12.75" customHeight="1" spans="12:12">
      <c r="L62" t="str">
        <f>IFERROR(ROUND(((IF(D13="B",$F$6/113,$F$7/113))*F13+IF(D13="B",$J$6-$O$7,$J$7-$O$7))*1,3),"")</f>
        <v/>
      </c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sheetProtection algorithmName="SHA-512" hashValue="nnoVuhCAbZoXXDw3dZtBaCRKszp71GnX0bkjcveTafasj4RtKPN44lOfhycba9tvvExxAmkWcUClAn2nVqCY3Q==" saltValue="LaKftlRewaeJl0gKXndLrw==" spinCount="100000" sheet="1" selectLockedCells="1" objects="1"/>
  <mergeCells count="140">
    <mergeCell ref="A2:AA2"/>
    <mergeCell ref="S3:W3"/>
    <mergeCell ref="F4:I4"/>
    <mergeCell ref="L4:M4"/>
    <mergeCell ref="S5:W5"/>
    <mergeCell ref="V7:W7"/>
    <mergeCell ref="A8:AA8"/>
    <mergeCell ref="E52:J52"/>
    <mergeCell ref="R52:W52"/>
    <mergeCell ref="E53:J53"/>
    <mergeCell ref="R53:W53"/>
    <mergeCell ref="A54:K54"/>
    <mergeCell ref="O54:X54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M51:M52"/>
    <mergeCell ref="N51:N52"/>
    <mergeCell ref="X51:X52"/>
    <mergeCell ref="Y13:Y14"/>
    <mergeCell ref="Y15:Y16"/>
    <mergeCell ref="Y17:Y18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Y43:Y44"/>
    <mergeCell ref="Y45:Y46"/>
    <mergeCell ref="Y47:Y48"/>
    <mergeCell ref="Y49:Y50"/>
    <mergeCell ref="Z13:Z14"/>
    <mergeCell ref="Z15:Z16"/>
    <mergeCell ref="Z17:Z18"/>
    <mergeCell ref="Z19:Z20"/>
    <mergeCell ref="Z21:Z22"/>
    <mergeCell ref="Z23:Z24"/>
    <mergeCell ref="Z25:Z26"/>
    <mergeCell ref="Z27:Z28"/>
    <mergeCell ref="Z29:Z30"/>
    <mergeCell ref="Z31:Z32"/>
    <mergeCell ref="Z33:Z34"/>
    <mergeCell ref="Z35:Z36"/>
    <mergeCell ref="Z37:Z38"/>
    <mergeCell ref="Z39:Z40"/>
    <mergeCell ref="Z41:Z42"/>
    <mergeCell ref="Z43:Z44"/>
    <mergeCell ref="Z45:Z46"/>
    <mergeCell ref="Z47:Z48"/>
    <mergeCell ref="Z49:Z50"/>
    <mergeCell ref="Z51:Z52"/>
    <mergeCell ref="Z54:Z55"/>
    <mergeCell ref="AA13:AA14"/>
    <mergeCell ref="AA15:AA16"/>
    <mergeCell ref="AA17:AA18"/>
    <mergeCell ref="AA19:AA20"/>
    <mergeCell ref="AA21:AA22"/>
    <mergeCell ref="AA23:AA24"/>
    <mergeCell ref="AA25:AA26"/>
    <mergeCell ref="AA27:AA28"/>
    <mergeCell ref="AA29:AA30"/>
    <mergeCell ref="AA31:AA32"/>
    <mergeCell ref="AA33:AA34"/>
    <mergeCell ref="AA35:AA36"/>
    <mergeCell ref="AA37:AA38"/>
    <mergeCell ref="AA39:AA40"/>
    <mergeCell ref="AA41:AA42"/>
    <mergeCell ref="AA43:AA44"/>
    <mergeCell ref="AA45:AA46"/>
    <mergeCell ref="AA47:AA48"/>
    <mergeCell ref="AA49:AA50"/>
    <mergeCell ref="AA51:AA52"/>
    <mergeCell ref="AA54:AA55"/>
    <mergeCell ref="A9:D10"/>
    <mergeCell ref="M9:Q10"/>
    <mergeCell ref="R9:AA10"/>
    <mergeCell ref="M11:N12"/>
    <mergeCell ref="M13:N14"/>
    <mergeCell ref="M15:N16"/>
    <mergeCell ref="M17:N18"/>
    <mergeCell ref="M19:N20"/>
    <mergeCell ref="M21:N22"/>
    <mergeCell ref="M23:N24"/>
    <mergeCell ref="M25:N26"/>
    <mergeCell ref="M27:N28"/>
    <mergeCell ref="M29:N30"/>
    <mergeCell ref="M31:N32"/>
    <mergeCell ref="M33:N34"/>
    <mergeCell ref="M35:N36"/>
    <mergeCell ref="M37:N38"/>
    <mergeCell ref="M39:N40"/>
    <mergeCell ref="M41:N42"/>
    <mergeCell ref="M43:N44"/>
    <mergeCell ref="M45:N46"/>
    <mergeCell ref="M47:N48"/>
    <mergeCell ref="M49:N50"/>
    <mergeCell ref="A55:M57"/>
    <mergeCell ref="O55:Y57"/>
  </mergeCells>
  <dataValidations count="1">
    <dataValidation type="textLength" operator="equal" allowBlank="1" showInputMessage="1" showErrorMessage="1" sqref="D13:D50">
      <formula1>1</formula1>
    </dataValidation>
  </dataValidations>
  <printOptions horizontalCentered="1" verticalCentered="1"/>
  <pageMargins left="0.25" right="0.25" top="0" bottom="0" header="0" footer="0"/>
  <pageSetup paperSize="1" scale="50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Z1000"/>
  <sheetViews>
    <sheetView workbookViewId="0">
      <selection activeCell="H13" sqref="H13"/>
    </sheetView>
  </sheetViews>
  <sheetFormatPr defaultColWidth="14.4285714285714" defaultRowHeight="15" customHeight="1"/>
  <cols>
    <col min="1" max="5" width="10.8571428571429" customWidth="1"/>
    <col min="6" max="6" width="22" customWidth="1"/>
    <col min="7" max="26" width="10.7142857142857" customWidth="1"/>
  </cols>
  <sheetData>
    <row r="1" ht="15.75" customHeight="1" spans="1:26">
      <c r="A1" s="208" t="s">
        <v>52</v>
      </c>
      <c r="B1" s="208" t="s">
        <v>53</v>
      </c>
      <c r="C1" s="208" t="s">
        <v>54</v>
      </c>
      <c r="D1" s="208" t="s">
        <v>55</v>
      </c>
      <c r="E1" s="208" t="s">
        <v>56</v>
      </c>
      <c r="F1" s="208" t="s">
        <v>57</v>
      </c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ht="15.75" customHeight="1" spans="1:26">
      <c r="A2" s="209">
        <f>'League Play Report'!C16</f>
        <v>0</v>
      </c>
      <c r="B2" s="218" t="e">
        <f>'League Play Report'!#REF!</f>
        <v>#REF!</v>
      </c>
      <c r="C2" s="211" t="str">
        <f>'League Play Report'!I16</f>
        <v/>
      </c>
      <c r="D2" s="211" t="str">
        <f>'League Play Report'!$K$9</f>
        <v/>
      </c>
      <c r="E2" s="211" t="str">
        <f>'League Play Report'!$G$9</f>
        <v/>
      </c>
      <c r="F2" s="211" t="str">
        <f>'League Play Report'!F16</f>
        <v/>
      </c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ht="15.75" customHeight="1" spans="1:26">
      <c r="A3" s="209">
        <f>'League Play Report'!C17</f>
        <v>0</v>
      </c>
      <c r="B3" s="218" t="e">
        <f>'League Play Report'!#REF!</f>
        <v>#REF!</v>
      </c>
      <c r="C3" s="211" t="str">
        <f>'League Play Report'!J17</f>
        <v/>
      </c>
      <c r="D3" s="211" t="str">
        <f>'League Play Report'!$K$9</f>
        <v/>
      </c>
      <c r="E3" s="211" t="str">
        <f>'League Play Report'!$G$9</f>
        <v/>
      </c>
      <c r="F3" s="211" t="str">
        <f>'League Play Report'!F17</f>
        <v/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 ht="15.75" customHeight="1" spans="1:26">
      <c r="A4" s="209">
        <f>'League Play Report'!C18</f>
        <v>0</v>
      </c>
      <c r="B4" s="218" t="e">
        <f>'League Play Report'!#REF!</f>
        <v>#REF!</v>
      </c>
      <c r="C4" s="211">
        <f>'League Play Report'!K18</f>
        <v>0</v>
      </c>
      <c r="D4" s="211" t="str">
        <f>'League Play Report'!$K$9</f>
        <v/>
      </c>
      <c r="E4" s="211" t="str">
        <f>'League Play Report'!$G$9</f>
        <v/>
      </c>
      <c r="F4" s="211" t="str">
        <f>'League Play Report'!F18</f>
        <v/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ht="15.75" customHeight="1" spans="1:26">
      <c r="A5" s="209">
        <f>'League Play Report'!C19</f>
        <v>0</v>
      </c>
      <c r="B5" s="218" t="e">
        <f>'League Play Report'!#REF!</f>
        <v>#REF!</v>
      </c>
      <c r="C5" s="211">
        <f>'League Play Report'!K19</f>
        <v>0</v>
      </c>
      <c r="D5" s="211" t="str">
        <f>'League Play Report'!$K$9</f>
        <v/>
      </c>
      <c r="E5" s="211" t="str">
        <f>'League Play Report'!$G$9</f>
        <v/>
      </c>
      <c r="F5" s="211" t="str">
        <f>'League Play Report'!F19</f>
        <v/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ht="15.75" customHeight="1" spans="1:26">
      <c r="A6" s="209">
        <f>'League Play Report'!C20</f>
        <v>0</v>
      </c>
      <c r="B6" s="218" t="e">
        <f>'League Play Report'!#REF!</f>
        <v>#REF!</v>
      </c>
      <c r="C6" s="211">
        <f>'League Play Report'!K20</f>
        <v>0</v>
      </c>
      <c r="D6" s="211" t="str">
        <f>'League Play Report'!$K$9</f>
        <v/>
      </c>
      <c r="E6" s="211" t="str">
        <f>'League Play Report'!$G$9</f>
        <v/>
      </c>
      <c r="F6" s="211" t="str">
        <f>'League Play Report'!F20</f>
        <v/>
      </c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</row>
    <row r="7" ht="15.75" customHeight="1" spans="1:26">
      <c r="A7" s="209">
        <f>'League Play Report'!C21</f>
        <v>0</v>
      </c>
      <c r="B7" s="218" t="e">
        <f>'League Play Report'!#REF!</f>
        <v>#REF!</v>
      </c>
      <c r="C7" s="211">
        <f>'League Play Report'!K21</f>
        <v>0</v>
      </c>
      <c r="D7" s="211" t="str">
        <f>'League Play Report'!$K$9</f>
        <v/>
      </c>
      <c r="E7" s="211" t="str">
        <f>'League Play Report'!$G$9</f>
        <v/>
      </c>
      <c r="F7" s="211" t="str">
        <f>'League Play Report'!F21</f>
        <v/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</row>
    <row r="8" ht="15.75" customHeight="1" spans="1:26">
      <c r="A8" s="209">
        <f>'League Play Report'!C22</f>
        <v>0</v>
      </c>
      <c r="B8" s="218" t="e">
        <f>'League Play Report'!#REF!</f>
        <v>#REF!</v>
      </c>
      <c r="C8" s="211">
        <f>'League Play Report'!K22</f>
        <v>0</v>
      </c>
      <c r="D8" s="211" t="str">
        <f>'League Play Report'!$K$9</f>
        <v/>
      </c>
      <c r="E8" s="211" t="str">
        <f>'League Play Report'!$G$9</f>
        <v/>
      </c>
      <c r="F8" s="211" t="str">
        <f>'League Play Report'!F22</f>
        <v/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</row>
    <row r="9" ht="15.75" customHeight="1" spans="1:26">
      <c r="A9" s="209">
        <f>'League Play Report'!C23</f>
        <v>0</v>
      </c>
      <c r="B9" s="218" t="e">
        <f>'League Play Report'!#REF!</f>
        <v>#REF!</v>
      </c>
      <c r="C9" s="211">
        <f>'League Play Report'!K23</f>
        <v>0</v>
      </c>
      <c r="D9" s="211" t="str">
        <f>'League Play Report'!$K$9</f>
        <v/>
      </c>
      <c r="E9" s="211" t="str">
        <f>'League Play Report'!$G$9</f>
        <v/>
      </c>
      <c r="F9" s="211" t="str">
        <f>'League Play Report'!F23</f>
        <v/>
      </c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ht="15.75" customHeight="1" spans="1:26">
      <c r="A10" s="209">
        <f>'League Play Report'!C24</f>
        <v>0</v>
      </c>
      <c r="B10" s="218" t="e">
        <f>'League Play Report'!#REF!</f>
        <v>#REF!</v>
      </c>
      <c r="C10" s="211">
        <f>'League Play Report'!K24</f>
        <v>0</v>
      </c>
      <c r="D10" s="211" t="str">
        <f>'League Play Report'!$K$9</f>
        <v/>
      </c>
      <c r="E10" s="211" t="str">
        <f>'League Play Report'!$G$9</f>
        <v/>
      </c>
      <c r="F10" s="211" t="str">
        <f>'League Play Report'!F24</f>
        <v/>
      </c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</row>
    <row r="11" ht="15.75" customHeight="1" spans="1:26">
      <c r="A11" s="209">
        <f>'League Play Report'!C25</f>
        <v>0</v>
      </c>
      <c r="B11" s="218" t="e">
        <f>'League Play Report'!#REF!</f>
        <v>#REF!</v>
      </c>
      <c r="C11" s="211">
        <f>'League Play Report'!K25</f>
        <v>0</v>
      </c>
      <c r="D11" s="211" t="str">
        <f>'League Play Report'!$K$9</f>
        <v/>
      </c>
      <c r="E11" s="211" t="str">
        <f>'League Play Report'!$G$9</f>
        <v/>
      </c>
      <c r="F11" s="211" t="str">
        <f>'League Play Report'!F25</f>
        <v/>
      </c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</row>
    <row r="12" ht="15.75" customHeight="1" spans="1:26">
      <c r="A12" s="209">
        <f>'League Play Report'!C26</f>
        <v>0</v>
      </c>
      <c r="B12" s="218" t="e">
        <f>'League Play Report'!#REF!</f>
        <v>#REF!</v>
      </c>
      <c r="C12" s="211">
        <f>'League Play Report'!K26</f>
        <v>0</v>
      </c>
      <c r="D12" s="211" t="str">
        <f>'League Play Report'!$K$9</f>
        <v/>
      </c>
      <c r="E12" s="211" t="str">
        <f>'League Play Report'!$G$9</f>
        <v/>
      </c>
      <c r="F12" s="211" t="str">
        <f>'League Play Report'!F26</f>
        <v/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</row>
    <row r="13" ht="15.75" customHeight="1" spans="1:26">
      <c r="A13" s="209">
        <f>'League Play Report'!C27</f>
        <v>0</v>
      </c>
      <c r="B13" s="218" t="e">
        <f>'League Play Report'!#REF!</f>
        <v>#REF!</v>
      </c>
      <c r="C13" s="211">
        <f>'League Play Report'!K27</f>
        <v>0</v>
      </c>
      <c r="D13" s="211" t="str">
        <f>'League Play Report'!$K$9</f>
        <v/>
      </c>
      <c r="E13" s="211" t="str">
        <f>'League Play Report'!$G$9</f>
        <v/>
      </c>
      <c r="F13" s="211" t="str">
        <f>'League Play Report'!F27</f>
        <v/>
      </c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ht="15.75" customHeight="1" spans="1:26">
      <c r="A14" s="209">
        <f>'League Play Report'!C28</f>
        <v>0</v>
      </c>
      <c r="B14" s="218" t="e">
        <f>'League Play Report'!#REF!</f>
        <v>#REF!</v>
      </c>
      <c r="C14" s="211">
        <f>'League Play Report'!K28</f>
        <v>0</v>
      </c>
      <c r="D14" s="211" t="str">
        <f>'League Play Report'!$K$9</f>
        <v/>
      </c>
      <c r="E14" s="211" t="str">
        <f>'League Play Report'!$G$9</f>
        <v/>
      </c>
      <c r="F14" s="211" t="str">
        <f>'League Play Report'!F28</f>
        <v/>
      </c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</row>
    <row r="15" ht="15.75" customHeight="1" spans="1:26">
      <c r="A15" s="209">
        <f>'League Play Report'!C29</f>
        <v>0</v>
      </c>
      <c r="B15" s="218" t="e">
        <f>'League Play Report'!#REF!</f>
        <v>#REF!</v>
      </c>
      <c r="C15" s="211">
        <f>'League Play Report'!K29</f>
        <v>0</v>
      </c>
      <c r="D15" s="211" t="str">
        <f>'League Play Report'!$K$9</f>
        <v/>
      </c>
      <c r="E15" s="211" t="str">
        <f>'League Play Report'!$G$9</f>
        <v/>
      </c>
      <c r="F15" s="211" t="str">
        <f>'League Play Report'!F29</f>
        <v/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</row>
    <row r="16" ht="15.75" customHeight="1" spans="1:26">
      <c r="A16" s="209">
        <f>'League Play Report'!C34</f>
        <v>0</v>
      </c>
      <c r="B16" s="218" t="e">
        <f>'League Play Report'!#REF!</f>
        <v>#REF!</v>
      </c>
      <c r="C16" s="211">
        <f>'League Play Report'!K34</f>
        <v>0</v>
      </c>
      <c r="D16" s="211" t="str">
        <f>'League Play Report'!$K$9</f>
        <v/>
      </c>
      <c r="E16" s="211" t="str">
        <f>'League Play Report'!$G$9</f>
        <v/>
      </c>
      <c r="F16" s="211" t="str">
        <f>'League Play Report'!F34</f>
        <v/>
      </c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</row>
    <row r="17" ht="15.75" customHeight="1" spans="1:26">
      <c r="A17" s="209">
        <f>'League Play Report'!C35</f>
        <v>0</v>
      </c>
      <c r="B17" s="218" t="e">
        <f>'League Play Report'!#REF!</f>
        <v>#REF!</v>
      </c>
      <c r="C17" s="211">
        <f>'League Play Report'!K35</f>
        <v>0</v>
      </c>
      <c r="D17" s="211" t="str">
        <f>'League Play Report'!$K$9</f>
        <v/>
      </c>
      <c r="E17" s="211" t="str">
        <f>'League Play Report'!$G$9</f>
        <v/>
      </c>
      <c r="F17" s="211" t="str">
        <f>'League Play Report'!F35</f>
        <v/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</row>
    <row r="18" ht="15.75" customHeight="1" spans="1:26">
      <c r="A18" s="219">
        <f>'League Play Report'!C38</f>
        <v>0</v>
      </c>
      <c r="B18" s="220" t="e">
        <f>'League Play Report'!#REF!</f>
        <v>#REF!</v>
      </c>
      <c r="C18" s="221">
        <f>'League Play Report'!K38</f>
        <v>0</v>
      </c>
      <c r="D18" s="221" t="e">
        <f>'League Play Report'!#REF!</f>
        <v>#REF!</v>
      </c>
      <c r="E18" s="221" t="str">
        <f>'League Play Report'!$G$10</f>
        <v/>
      </c>
      <c r="F18" s="221" t="str">
        <f>'League Play Report'!F38</f>
        <v/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</row>
    <row r="19" ht="15.75" customHeight="1" spans="1:26">
      <c r="A19" s="219">
        <f>'League Play Report'!C39</f>
        <v>0</v>
      </c>
      <c r="B19" s="220" t="e">
        <f>'League Play Report'!#REF!</f>
        <v>#REF!</v>
      </c>
      <c r="C19" s="221">
        <f>'League Play Report'!K39</f>
        <v>0</v>
      </c>
      <c r="D19" s="221" t="e">
        <f>'League Play Report'!#REF!</f>
        <v>#REF!</v>
      </c>
      <c r="E19" s="221" t="str">
        <f>'League Play Report'!$G$10</f>
        <v/>
      </c>
      <c r="F19" s="221" t="str">
        <f>'League Play Report'!F39</f>
        <v/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</row>
    <row r="20" ht="15.75" customHeight="1" spans="1:26">
      <c r="A20" s="219">
        <f>'League Play Report'!C40</f>
        <v>0</v>
      </c>
      <c r="B20" s="220" t="e">
        <f>'League Play Report'!#REF!</f>
        <v>#REF!</v>
      </c>
      <c r="C20" s="221">
        <f>'League Play Report'!K40</f>
        <v>0</v>
      </c>
      <c r="D20" s="221" t="e">
        <f>'League Play Report'!#REF!</f>
        <v>#REF!</v>
      </c>
      <c r="E20" s="221" t="str">
        <f>'League Play Report'!$G$10</f>
        <v/>
      </c>
      <c r="F20" s="221" t="str">
        <f>'League Play Report'!F40</f>
        <v/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</row>
    <row r="21" ht="15.75" customHeight="1" spans="1:26">
      <c r="A21" s="219">
        <f>'League Play Report'!C41</f>
        <v>0</v>
      </c>
      <c r="B21" s="220" t="e">
        <f>'League Play Report'!#REF!</f>
        <v>#REF!</v>
      </c>
      <c r="C21" s="221">
        <f>'League Play Report'!K41</f>
        <v>0</v>
      </c>
      <c r="D21" s="221" t="e">
        <f>'League Play Report'!#REF!</f>
        <v>#REF!</v>
      </c>
      <c r="E21" s="221" t="str">
        <f>'League Play Report'!$G$10</f>
        <v/>
      </c>
      <c r="F21" s="221" t="str">
        <f>'League Play Report'!F41</f>
        <v/>
      </c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</row>
    <row r="22" ht="15.75" customHeight="1" spans="1:26">
      <c r="A22" s="219" t="e">
        <f>'League Play Report'!#REF!</f>
        <v>#REF!</v>
      </c>
      <c r="B22" s="220" t="e">
        <f>'League Play Report'!#REF!</f>
        <v>#REF!</v>
      </c>
      <c r="C22" s="221" t="e">
        <f>'League Play Report'!#REF!</f>
        <v>#REF!</v>
      </c>
      <c r="D22" s="221" t="e">
        <f>'League Play Report'!#REF!</f>
        <v>#REF!</v>
      </c>
      <c r="E22" s="221" t="str">
        <f>'League Play Report'!$G$10</f>
        <v/>
      </c>
      <c r="F22" s="221" t="e">
        <f>'League Play Report'!#REF!</f>
        <v>#REF!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ht="15.75" customHeight="1" spans="1:26">
      <c r="A23" s="219" t="e">
        <f>'League Play Report'!#REF!</f>
        <v>#REF!</v>
      </c>
      <c r="B23" s="220" t="e">
        <f>'League Play Report'!#REF!</f>
        <v>#REF!</v>
      </c>
      <c r="C23" s="221" t="e">
        <f>'League Play Report'!#REF!</f>
        <v>#REF!</v>
      </c>
      <c r="D23" s="221" t="e">
        <f>'League Play Report'!#REF!</f>
        <v>#REF!</v>
      </c>
      <c r="E23" s="221" t="str">
        <f>'League Play Report'!$G$10</f>
        <v/>
      </c>
      <c r="F23" s="221" t="e">
        <f>'League Play Report'!#REF!</f>
        <v>#REF!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4" ht="15.75" customHeight="1" spans="1:26">
      <c r="A24" s="219" t="e">
        <f>'League Play Report'!#REF!</f>
        <v>#REF!</v>
      </c>
      <c r="B24" s="220" t="e">
        <f>'League Play Report'!#REF!</f>
        <v>#REF!</v>
      </c>
      <c r="C24" s="221" t="e">
        <f>'League Play Report'!#REF!</f>
        <v>#REF!</v>
      </c>
      <c r="D24" s="221" t="e">
        <f>'League Play Report'!#REF!</f>
        <v>#REF!</v>
      </c>
      <c r="E24" s="221" t="str">
        <f>'League Play Report'!$G$10</f>
        <v/>
      </c>
      <c r="F24" s="221" t="e">
        <f>'League Play Report'!#REF!</f>
        <v>#REF!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</row>
    <row r="25" ht="15.75" customHeight="1" spans="1:26">
      <c r="A25" s="219" t="e">
        <f>'League Play Report'!#REF!</f>
        <v>#REF!</v>
      </c>
      <c r="B25" s="220" t="e">
        <f>'League Play Report'!#REF!</f>
        <v>#REF!</v>
      </c>
      <c r="C25" s="221" t="e">
        <f>'League Play Report'!#REF!</f>
        <v>#REF!</v>
      </c>
      <c r="D25" s="221" t="e">
        <f>'League Play Report'!#REF!</f>
        <v>#REF!</v>
      </c>
      <c r="E25" s="221" t="str">
        <f>'League Play Report'!$G$10</f>
        <v/>
      </c>
      <c r="F25" s="221" t="e">
        <f>'League Play Report'!#REF!</f>
        <v>#REF!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</row>
    <row r="26" ht="15.75" customHeight="1" spans="1:26">
      <c r="A26" s="219" t="e">
        <f>'League Play Report'!#REF!</f>
        <v>#REF!</v>
      </c>
      <c r="B26" s="220" t="e">
        <f>'League Play Report'!#REF!</f>
        <v>#REF!</v>
      </c>
      <c r="C26" s="221" t="e">
        <f>'League Play Report'!#REF!</f>
        <v>#REF!</v>
      </c>
      <c r="D26" s="221" t="e">
        <f>'League Play Report'!#REF!</f>
        <v>#REF!</v>
      </c>
      <c r="E26" s="221" t="str">
        <f>'League Play Report'!$G$10</f>
        <v/>
      </c>
      <c r="F26" s="221" t="e">
        <f>'League Play Report'!#REF!</f>
        <v>#REF!</v>
      </c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</row>
    <row r="27" ht="15.75" customHeight="1" spans="1:26">
      <c r="A27" s="219" t="e">
        <f>'League Play Report'!#REF!</f>
        <v>#REF!</v>
      </c>
      <c r="B27" s="220" t="e">
        <f>'League Play Report'!#REF!</f>
        <v>#REF!</v>
      </c>
      <c r="C27" s="221" t="e">
        <f>'League Play Report'!#REF!</f>
        <v>#REF!</v>
      </c>
      <c r="D27" s="221" t="e">
        <f>'League Play Report'!#REF!</f>
        <v>#REF!</v>
      </c>
      <c r="E27" s="221" t="str">
        <f>'League Play Report'!$G$10</f>
        <v/>
      </c>
      <c r="F27" s="221" t="e">
        <f>'League Play Report'!#REF!</f>
        <v>#REF!</v>
      </c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</row>
    <row r="28" ht="15.75" customHeight="1" spans="1:26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</row>
    <row r="29" ht="15.75" customHeight="1" spans="1:26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</row>
    <row r="30" ht="15.75" customHeight="1" spans="1:26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</row>
    <row r="31" ht="15.75" customHeight="1" spans="1:26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</row>
    <row r="32" ht="15.75" customHeight="1" spans="1:26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</row>
    <row r="33" ht="15.75" customHeight="1" spans="1:26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ht="15.75" customHeight="1" spans="1:26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</row>
    <row r="35" ht="15.75" customHeight="1" spans="1:2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</row>
    <row r="36" ht="15.75" customHeight="1" spans="1:26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</row>
    <row r="37" ht="15.75" customHeight="1" spans="1:26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ht="15.75" customHeight="1" spans="1:26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ht="15.75" customHeight="1" spans="1:26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</row>
    <row r="40" ht="15.75" customHeight="1" spans="1:26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</row>
    <row r="41" ht="15.75" customHeight="1" spans="1:26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</row>
    <row r="42" ht="15.75" customHeight="1" spans="1:26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</row>
    <row r="43" ht="15.75" customHeight="1" spans="1:26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</row>
    <row r="44" ht="15.75" customHeight="1" spans="1:26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</row>
    <row r="45" ht="15.75" customHeight="1" spans="1:26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</row>
    <row r="46" ht="15.75" customHeight="1" spans="1:26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</row>
    <row r="47" ht="15.75" customHeight="1" spans="1:26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</row>
    <row r="48" ht="15.75" customHeight="1" spans="1:26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</row>
    <row r="49" ht="15.75" customHeight="1" spans="1:26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</row>
    <row r="50" ht="15.75" customHeight="1" spans="1:26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</row>
    <row r="51" ht="15.75" customHeight="1" spans="1:26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</row>
    <row r="52" ht="15.75" customHeight="1" spans="1:26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</row>
    <row r="53" ht="15.75" customHeight="1" spans="1:26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</row>
    <row r="54" ht="15.75" customHeight="1" spans="1:26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</row>
    <row r="55" ht="15.75" customHeight="1" spans="1:26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</row>
    <row r="56" ht="15.75" customHeight="1" spans="1:26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</row>
    <row r="57" ht="15.75" customHeight="1" spans="1:26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</row>
    <row r="58" ht="15.75" customHeight="1" spans="1:26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</row>
    <row r="59" ht="15.75" customHeight="1" spans="1:26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</row>
    <row r="60" ht="15.75" customHeight="1" spans="1:26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</row>
    <row r="61" ht="15.75" customHeight="1" spans="1:26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</row>
    <row r="62" ht="15.75" customHeight="1" spans="1:26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</row>
    <row r="63" ht="15.75" customHeight="1" spans="1:26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</row>
    <row r="64" ht="15.75" customHeight="1" spans="1:26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</row>
    <row r="65" ht="15.75" customHeight="1" spans="1:26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</row>
    <row r="66" ht="15.75" customHeight="1" spans="1:26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</row>
    <row r="67" ht="15.75" customHeight="1" spans="1:26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</row>
    <row r="68" ht="15.75" customHeight="1" spans="1:26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</row>
    <row r="69" ht="15.75" customHeight="1" spans="1:26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</row>
    <row r="70" ht="15.75" customHeight="1" spans="1:26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</row>
    <row r="71" ht="15.75" customHeight="1" spans="1:26">
      <c r="A71" s="208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</row>
    <row r="72" ht="15.75" customHeight="1" spans="1:26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</row>
    <row r="73" ht="15.75" customHeight="1" spans="1:26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</row>
    <row r="74" ht="15.75" customHeight="1" spans="1:26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</row>
    <row r="75" ht="15.75" customHeight="1" spans="1:26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</row>
    <row r="76" ht="15.75" customHeight="1" spans="1:26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</row>
    <row r="77" ht="15.75" customHeight="1" spans="1:26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</row>
    <row r="78" ht="15.75" customHeight="1" spans="1:26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</row>
    <row r="79" ht="15.75" customHeight="1" spans="1:26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</row>
    <row r="80" ht="15.75" customHeight="1" spans="1:26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</row>
    <row r="81" ht="15.75" customHeight="1" spans="1:26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</row>
    <row r="82" ht="15.75" customHeight="1" spans="1:26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</row>
    <row r="83" ht="15.75" customHeight="1" spans="1:26">
      <c r="A83" s="208"/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</row>
    <row r="84" ht="15.75" customHeight="1" spans="1:26">
      <c r="A84" s="208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</row>
    <row r="85" ht="15.75" customHeight="1" spans="1:26">
      <c r="A85" s="208"/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</row>
    <row r="86" ht="15.75" customHeight="1" spans="1:26">
      <c r="A86" s="208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</row>
    <row r="87" ht="15.75" customHeight="1" spans="1:26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</row>
    <row r="88" ht="15.75" customHeight="1" spans="1:26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</row>
    <row r="89" ht="15.75" customHeight="1" spans="1:26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</row>
    <row r="90" ht="15.75" customHeight="1" spans="1:26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</row>
    <row r="91" ht="15.75" customHeight="1" spans="1:26">
      <c r="A91" s="208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</row>
    <row r="92" ht="15.75" customHeight="1" spans="1:26">
      <c r="A92" s="208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</row>
    <row r="93" ht="15.75" customHeight="1" spans="1:26">
      <c r="A93" s="208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</row>
    <row r="94" ht="15.75" customHeight="1" spans="1:26">
      <c r="A94" s="208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</row>
    <row r="95" ht="15.75" customHeight="1" spans="1:26">
      <c r="A95" s="208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</row>
    <row r="96" ht="15.75" customHeight="1" spans="1:26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</row>
    <row r="97" ht="15.75" customHeight="1" spans="1:26">
      <c r="A97" s="208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</row>
    <row r="98" ht="15.75" customHeight="1" spans="1:26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</row>
    <row r="99" ht="15.75" customHeight="1" spans="1:26">
      <c r="A99" s="208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</row>
    <row r="100" ht="15.75" customHeight="1" spans="1:26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</row>
    <row r="101" ht="15.75" customHeight="1" spans="1:26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</row>
    <row r="102" ht="15.75" customHeight="1" spans="1:26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</row>
    <row r="103" ht="15.75" customHeight="1" spans="1:26">
      <c r="A103" s="208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</row>
    <row r="104" ht="15.75" customHeight="1" spans="1:26">
      <c r="A104" s="208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</row>
    <row r="105" ht="15.75" customHeight="1" spans="1:26">
      <c r="A105" s="208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</row>
    <row r="106" ht="15.75" customHeight="1" spans="1:26">
      <c r="A106" s="208"/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</row>
    <row r="107" ht="15.75" customHeight="1" spans="1:26">
      <c r="A107" s="208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</row>
    <row r="108" ht="15.75" customHeight="1" spans="1:26">
      <c r="A108" s="208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</row>
    <row r="109" ht="15.75" customHeight="1" spans="1:26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</row>
    <row r="110" ht="15.75" customHeight="1" spans="1:26">
      <c r="A110" s="208"/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</row>
    <row r="111" ht="15.75" customHeight="1" spans="1:26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</row>
    <row r="112" ht="15.75" customHeight="1" spans="1:26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</row>
    <row r="113" ht="15.75" customHeight="1" spans="1:26">
      <c r="A113" s="208"/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</row>
    <row r="114" ht="15.75" customHeight="1" spans="1:26">
      <c r="A114" s="208"/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</row>
    <row r="115" ht="15.75" customHeight="1" spans="1:26">
      <c r="A115" s="208"/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</row>
    <row r="116" ht="15.75" customHeight="1" spans="1:26">
      <c r="A116" s="208"/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</row>
    <row r="117" ht="15.75" customHeight="1" spans="1:26">
      <c r="A117" s="208"/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</row>
    <row r="118" ht="15.75" customHeight="1" spans="1:26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</row>
    <row r="119" ht="15.75" customHeight="1" spans="1:26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</row>
    <row r="120" ht="15.75" customHeight="1" spans="1:26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</row>
    <row r="121" ht="15.75" customHeight="1" spans="1:26">
      <c r="A121" s="208"/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</row>
    <row r="122" ht="15.75" customHeight="1" spans="1:26">
      <c r="A122" s="208"/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</row>
    <row r="123" ht="15.75" customHeight="1" spans="1:26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</row>
    <row r="124" ht="15.75" customHeight="1" spans="1:26">
      <c r="A124" s="208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</row>
    <row r="125" ht="15.75" customHeight="1" spans="1:26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</row>
    <row r="126" ht="15.75" customHeight="1" spans="1:26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</row>
    <row r="127" ht="15.75" customHeight="1" spans="1:26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</row>
    <row r="128" ht="15.75" customHeight="1" spans="1:26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</row>
    <row r="129" ht="15.75" customHeight="1" spans="1:26">
      <c r="A129" s="208"/>
      <c r="B129" s="208"/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</row>
    <row r="130" ht="15.75" customHeight="1" spans="1:26">
      <c r="A130" s="208"/>
      <c r="B130" s="208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</row>
    <row r="131" ht="15.75" customHeight="1" spans="1:26">
      <c r="A131" s="208"/>
      <c r="B131" s="208"/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</row>
    <row r="132" ht="15.75" customHeight="1" spans="1:26">
      <c r="A132" s="208"/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</row>
    <row r="133" ht="15.75" customHeight="1" spans="1:26">
      <c r="A133" s="208"/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</row>
    <row r="134" ht="15.75" customHeight="1" spans="1:26">
      <c r="A134" s="208"/>
      <c r="B134" s="208"/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</row>
    <row r="135" ht="15.75" customHeight="1" spans="1:26">
      <c r="A135" s="208"/>
      <c r="B135" s="208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</row>
    <row r="136" ht="15.75" customHeight="1" spans="1:26">
      <c r="A136" s="208"/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</row>
    <row r="137" ht="15.75" customHeight="1" spans="1:26">
      <c r="A137" s="208"/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</row>
    <row r="138" ht="15.75" customHeight="1" spans="1:26">
      <c r="A138" s="208"/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</row>
    <row r="139" ht="15.75" customHeight="1" spans="1:26">
      <c r="A139" s="208"/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</row>
    <row r="140" ht="15.75" customHeight="1" spans="1:26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</row>
    <row r="141" ht="15.75" customHeight="1" spans="1:26">
      <c r="A141" s="208"/>
      <c r="B141" s="208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</row>
    <row r="142" ht="15.75" customHeight="1" spans="1:26">
      <c r="A142" s="208"/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</row>
    <row r="143" ht="15.75" customHeight="1" spans="1:26">
      <c r="A143" s="208"/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</row>
    <row r="144" ht="15.75" customHeight="1" spans="1:26">
      <c r="A144" s="208"/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</row>
    <row r="145" ht="15.75" customHeight="1" spans="1:26">
      <c r="A145" s="208"/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</row>
    <row r="146" ht="15.75" customHeight="1" spans="1:26">
      <c r="A146" s="208"/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</row>
    <row r="147" ht="15.75" customHeight="1" spans="1:26">
      <c r="A147" s="208"/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</row>
    <row r="148" ht="15.75" customHeight="1" spans="1:26">
      <c r="A148" s="208"/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</row>
    <row r="149" ht="15.75" customHeight="1" spans="1:26">
      <c r="A149" s="208"/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</row>
    <row r="150" ht="15.75" customHeight="1" spans="1:26">
      <c r="A150" s="208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</row>
    <row r="151" ht="15.75" customHeight="1" spans="1:26">
      <c r="A151" s="208"/>
      <c r="B151" s="208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</row>
    <row r="152" ht="15.75" customHeight="1" spans="1:26">
      <c r="A152" s="208"/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</row>
    <row r="153" ht="15.75" customHeight="1" spans="1:26">
      <c r="A153" s="208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</row>
    <row r="154" ht="15.75" customHeight="1" spans="1:26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</row>
    <row r="155" ht="15.75" customHeight="1" spans="1:26">
      <c r="A155" s="208"/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</row>
    <row r="156" ht="15.75" customHeight="1" spans="1:26">
      <c r="A156" s="208"/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</row>
    <row r="157" ht="15.75" customHeight="1" spans="1:26">
      <c r="A157" s="208"/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</row>
    <row r="158" ht="15.75" customHeight="1" spans="1:26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</row>
    <row r="159" ht="15.75" customHeight="1" spans="1:26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</row>
    <row r="160" ht="15.75" customHeight="1" spans="1:26">
      <c r="A160" s="208"/>
      <c r="B160" s="208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</row>
    <row r="161" ht="15.75" customHeight="1" spans="1:26">
      <c r="A161" s="208"/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</row>
    <row r="162" ht="15.75" customHeight="1" spans="1:26">
      <c r="A162" s="208"/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</row>
    <row r="163" ht="15.75" customHeight="1" spans="1:26">
      <c r="A163" s="208"/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</row>
    <row r="164" ht="15.75" customHeight="1" spans="1:26">
      <c r="A164" s="208"/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</row>
    <row r="165" ht="15.75" customHeight="1" spans="1:26">
      <c r="A165" s="208"/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</row>
    <row r="166" ht="15.75" customHeight="1" spans="1:26">
      <c r="A166" s="208"/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</row>
    <row r="167" ht="15.75" customHeight="1" spans="1:26">
      <c r="A167" s="208"/>
      <c r="B167" s="208"/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</row>
    <row r="168" ht="15.75" customHeight="1" spans="1:26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</row>
    <row r="169" ht="15.75" customHeight="1" spans="1:26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</row>
    <row r="170" ht="15.75" customHeight="1" spans="1:26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</row>
    <row r="171" ht="15.75" customHeight="1" spans="1:26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</row>
    <row r="172" ht="15.75" customHeight="1" spans="1:26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</row>
    <row r="173" ht="15.75" customHeight="1" spans="1:26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</row>
    <row r="174" ht="15.75" customHeight="1" spans="1:26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</row>
    <row r="175" ht="15.75" customHeight="1" spans="1:26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</row>
    <row r="176" ht="15.75" customHeight="1" spans="1:26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</row>
    <row r="177" ht="15.75" customHeight="1" spans="1:26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</row>
    <row r="178" ht="15.75" customHeight="1" spans="1:26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</row>
    <row r="179" ht="15.75" customHeight="1" spans="1:26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</row>
    <row r="180" ht="15.75" customHeight="1" spans="1:26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</row>
    <row r="181" ht="15.75" customHeight="1" spans="1:26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</row>
    <row r="182" ht="15.75" customHeight="1" spans="1:26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</row>
    <row r="183" ht="15.75" customHeight="1" spans="1:26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</row>
    <row r="184" ht="15.75" customHeight="1" spans="1:26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</row>
    <row r="185" ht="15.75" customHeight="1" spans="1:26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</row>
    <row r="186" ht="15.75" customHeight="1" spans="1:26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</row>
    <row r="187" ht="15.75" customHeight="1" spans="1:26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</row>
    <row r="188" ht="15.75" customHeight="1" spans="1:26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</row>
    <row r="189" ht="15.75" customHeight="1" spans="1:26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</row>
    <row r="190" ht="15.75" customHeight="1" spans="1:26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</row>
    <row r="191" ht="15.75" customHeight="1" spans="1:26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</row>
    <row r="192" ht="15.75" customHeight="1" spans="1:26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</row>
    <row r="193" ht="15.75" customHeight="1" spans="1:26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</row>
    <row r="194" ht="15.75" customHeight="1" spans="1:26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</row>
    <row r="195" ht="15.75" customHeight="1" spans="1:26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</row>
    <row r="196" ht="15.75" customHeight="1" spans="1:26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</row>
    <row r="197" ht="15.75" customHeight="1" spans="1:26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</row>
    <row r="198" ht="15.75" customHeight="1" spans="1:26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</row>
    <row r="199" ht="15.75" customHeight="1" spans="1:26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</row>
    <row r="200" ht="15.75" customHeight="1" spans="1:26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</row>
    <row r="201" ht="15.75" customHeight="1" spans="1:26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</row>
    <row r="202" ht="15.75" customHeight="1" spans="1:26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</row>
    <row r="203" ht="15.75" customHeight="1" spans="1:26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</row>
    <row r="204" ht="15.75" customHeight="1" spans="1:26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</row>
    <row r="205" ht="15.75" customHeight="1" spans="1:26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</row>
    <row r="206" ht="15.75" customHeight="1" spans="1:26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</row>
    <row r="207" ht="15.75" customHeight="1" spans="1:26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</row>
    <row r="208" ht="15.75" customHeight="1" spans="1:26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</row>
    <row r="209" ht="15.75" customHeight="1" spans="1:26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</row>
    <row r="210" ht="15.75" customHeight="1" spans="1:26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</row>
    <row r="211" ht="15.75" customHeight="1" spans="1:26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</row>
    <row r="212" ht="15.75" customHeight="1" spans="1:26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</row>
    <row r="213" ht="15.75" customHeight="1" spans="1:26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</row>
    <row r="214" ht="15.75" customHeight="1" spans="1:26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</row>
    <row r="215" ht="15.75" customHeight="1" spans="1:26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</row>
    <row r="216" ht="15.75" customHeight="1" spans="1:26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</row>
    <row r="217" ht="15.75" customHeight="1" spans="1:26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</row>
    <row r="218" ht="15.75" customHeight="1" spans="1:26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</row>
    <row r="219" ht="15.75" customHeight="1" spans="1:26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</row>
    <row r="220" ht="15.75" customHeight="1" spans="1:26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</row>
    <row r="221" ht="15.75" customHeight="1" spans="1:26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</row>
    <row r="222" ht="15.75" customHeight="1" spans="1:26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</row>
    <row r="223" ht="15.75" customHeight="1" spans="1:26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</row>
    <row r="224" ht="15.75" customHeight="1" spans="1:26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</row>
    <row r="225" ht="15.75" customHeight="1" spans="1:26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</row>
    <row r="226" ht="15.75" customHeight="1" spans="1:26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</row>
    <row r="227" ht="15.75" customHeight="1" spans="1:26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</row>
    <row r="228" ht="15.75" customHeight="1" spans="1:26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</row>
    <row r="229" ht="15.75" customHeight="1" spans="1:26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</row>
    <row r="230" ht="15.75" customHeight="1" spans="1:26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</row>
    <row r="231" ht="15.75" customHeight="1" spans="1:26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</row>
    <row r="232" ht="15.75" customHeight="1" spans="1:26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</row>
    <row r="233" ht="15.75" customHeight="1" spans="1:26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</row>
    <row r="234" ht="15.75" customHeight="1" spans="1:26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</row>
    <row r="235" ht="15.75" customHeight="1" spans="1:26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</row>
    <row r="236" ht="15.75" customHeight="1" spans="1:26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</row>
    <row r="237" ht="15.75" customHeight="1" spans="1:26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</row>
    <row r="238" ht="15.75" customHeight="1" spans="1:26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</row>
    <row r="239" ht="15.75" customHeight="1" spans="1:26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</row>
    <row r="240" ht="15.75" customHeight="1" spans="1:26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</row>
    <row r="241" ht="15.75" customHeight="1" spans="1:26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</row>
    <row r="242" ht="15.75" customHeight="1" spans="1:26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</row>
    <row r="243" ht="15.75" customHeight="1" spans="1:26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</row>
    <row r="244" ht="15.75" customHeight="1" spans="1:26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</row>
    <row r="245" ht="15.75" customHeight="1" spans="1:26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</row>
    <row r="246" ht="15.75" customHeight="1" spans="1:26">
      <c r="A246" s="208"/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</row>
    <row r="247" ht="15.75" customHeight="1" spans="1:26">
      <c r="A247" s="208"/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</row>
    <row r="248" ht="15.75" customHeight="1" spans="1:26">
      <c r="A248" s="208"/>
      <c r="B248" s="208"/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</row>
    <row r="249" ht="15.75" customHeight="1" spans="1:26">
      <c r="A249" s="208"/>
      <c r="B249" s="208"/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</row>
    <row r="250" ht="15.75" customHeight="1" spans="1:26">
      <c r="A250" s="208"/>
      <c r="B250" s="208"/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</row>
    <row r="251" ht="15.75" customHeight="1" spans="1:26">
      <c r="A251" s="208"/>
      <c r="B251" s="208"/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</row>
    <row r="252" ht="15.75" customHeight="1" spans="1:26">
      <c r="A252" s="208"/>
      <c r="B252" s="208"/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</row>
    <row r="253" ht="15.75" customHeight="1" spans="1:26">
      <c r="A253" s="208"/>
      <c r="B253" s="208"/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</row>
    <row r="254" ht="15.75" customHeight="1" spans="1:26">
      <c r="A254" s="208"/>
      <c r="B254" s="208"/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</row>
    <row r="255" ht="15.75" customHeight="1" spans="1:26">
      <c r="A255" s="208"/>
      <c r="B255" s="208"/>
      <c r="C255" s="208"/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  <c r="Z255" s="208"/>
    </row>
    <row r="256" ht="15.75" customHeight="1" spans="1:26">
      <c r="A256" s="208"/>
      <c r="B256" s="208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  <c r="Z256" s="208"/>
    </row>
    <row r="257" ht="15.75" customHeight="1" spans="1:26">
      <c r="A257" s="208"/>
      <c r="B257" s="208"/>
      <c r="C257" s="208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  <c r="Z257" s="208"/>
    </row>
    <row r="258" ht="15.75" customHeight="1" spans="1:26">
      <c r="A258" s="208"/>
      <c r="B258" s="208"/>
      <c r="C258" s="208"/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</row>
    <row r="259" ht="15.75" customHeight="1" spans="1:26">
      <c r="A259" s="208"/>
      <c r="B259" s="208"/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</row>
    <row r="260" ht="15.75" customHeight="1" spans="1:26">
      <c r="A260" s="208"/>
      <c r="B260" s="208"/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</row>
    <row r="261" ht="15.75" customHeight="1" spans="1:26">
      <c r="A261" s="208"/>
      <c r="B261" s="208"/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</row>
    <row r="262" ht="15.75" customHeight="1" spans="1:26">
      <c r="A262" s="208"/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</row>
    <row r="263" ht="15.75" customHeight="1" spans="1:26">
      <c r="A263" s="208"/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</row>
    <row r="264" ht="15.75" customHeight="1" spans="1:26">
      <c r="A264" s="208"/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</row>
    <row r="265" ht="15.75" customHeight="1" spans="1:26">
      <c r="A265" s="208"/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</row>
    <row r="266" ht="15.75" customHeight="1" spans="1:26">
      <c r="A266" s="208"/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</row>
    <row r="267" ht="15.75" customHeight="1" spans="1:26">
      <c r="A267" s="208"/>
      <c r="B267" s="208"/>
      <c r="C267" s="208"/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  <c r="Z267" s="208"/>
    </row>
    <row r="268" ht="15.75" customHeight="1" spans="1:26">
      <c r="A268" s="208"/>
      <c r="B268" s="208"/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</row>
    <row r="269" ht="15.75" customHeight="1" spans="1:26">
      <c r="A269" s="208"/>
      <c r="B269" s="208"/>
      <c r="C269" s="208"/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</row>
    <row r="270" ht="15.75" customHeight="1" spans="1:26">
      <c r="A270" s="208"/>
      <c r="B270" s="208"/>
      <c r="C270" s="208"/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</row>
    <row r="271" ht="15.75" customHeight="1" spans="1:26">
      <c r="A271" s="208"/>
      <c r="B271" s="208"/>
      <c r="C271" s="208"/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</row>
    <row r="272" ht="15.75" customHeight="1" spans="1:26">
      <c r="A272" s="208"/>
      <c r="B272" s="208"/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</row>
    <row r="273" ht="15.75" customHeight="1" spans="1:26">
      <c r="A273" s="208"/>
      <c r="B273" s="208"/>
      <c r="C273" s="208"/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  <c r="W273" s="208"/>
      <c r="X273" s="208"/>
      <c r="Y273" s="208"/>
      <c r="Z273" s="208"/>
    </row>
    <row r="274" ht="15.75" customHeight="1" spans="1:26">
      <c r="A274" s="208"/>
      <c r="B274" s="208"/>
      <c r="C274" s="208"/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  <c r="W274" s="208"/>
      <c r="X274" s="208"/>
      <c r="Y274" s="208"/>
      <c r="Z274" s="208"/>
    </row>
    <row r="275" ht="15.75" customHeight="1" spans="1:26">
      <c r="A275" s="208"/>
      <c r="B275" s="208"/>
      <c r="C275" s="208"/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  <c r="W275" s="208"/>
      <c r="X275" s="208"/>
      <c r="Y275" s="208"/>
      <c r="Z275" s="208"/>
    </row>
    <row r="276" ht="15.75" customHeight="1" spans="1:26">
      <c r="A276" s="208"/>
      <c r="B276" s="208"/>
      <c r="C276" s="208"/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</row>
    <row r="277" ht="15.75" customHeight="1" spans="1:26">
      <c r="A277" s="208"/>
      <c r="B277" s="208"/>
      <c r="C277" s="208"/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</row>
    <row r="278" ht="15.75" customHeight="1" spans="1:26">
      <c r="A278" s="208"/>
      <c r="B278" s="208"/>
      <c r="C278" s="208"/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</row>
    <row r="279" ht="15.75" customHeight="1" spans="1:26">
      <c r="A279" s="208"/>
      <c r="B279" s="208"/>
      <c r="C279" s="208"/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</row>
    <row r="280" ht="15.75" customHeight="1" spans="1:26">
      <c r="A280" s="208"/>
      <c r="B280" s="208"/>
      <c r="C280" s="208"/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</row>
    <row r="281" ht="15.75" customHeight="1" spans="1:26">
      <c r="A281" s="208"/>
      <c r="B281" s="208"/>
      <c r="C281" s="208"/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</row>
    <row r="282" ht="15.75" customHeight="1" spans="1:26">
      <c r="A282" s="208"/>
      <c r="B282" s="208"/>
      <c r="C282" s="208"/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</row>
    <row r="283" ht="15.75" customHeight="1" spans="1:26">
      <c r="A283" s="208"/>
      <c r="B283" s="208"/>
      <c r="C283" s="208"/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</row>
    <row r="284" ht="15.75" customHeight="1" spans="1:26">
      <c r="A284" s="208"/>
      <c r="B284" s="208"/>
      <c r="C284" s="208"/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</row>
    <row r="285" ht="15.75" customHeight="1" spans="1:26">
      <c r="A285" s="208"/>
      <c r="B285" s="208"/>
      <c r="C285" s="208"/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  <c r="W285" s="208"/>
      <c r="X285" s="208"/>
      <c r="Y285" s="208"/>
      <c r="Z285" s="208"/>
    </row>
    <row r="286" ht="15.75" customHeight="1" spans="1:26">
      <c r="A286" s="208"/>
      <c r="B286" s="208"/>
      <c r="C286" s="208"/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</row>
    <row r="287" ht="15.75" customHeight="1" spans="1:26">
      <c r="A287" s="208"/>
      <c r="B287" s="208"/>
      <c r="C287" s="208"/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</row>
    <row r="288" ht="15.75" customHeight="1" spans="1:26">
      <c r="A288" s="208"/>
      <c r="B288" s="208"/>
      <c r="C288" s="208"/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</row>
    <row r="289" ht="15.75" customHeight="1" spans="1:26">
      <c r="A289" s="208"/>
      <c r="B289" s="208"/>
      <c r="C289" s="208"/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</row>
    <row r="290" ht="15.75" customHeight="1" spans="1:26">
      <c r="A290" s="208"/>
      <c r="B290" s="208"/>
      <c r="C290" s="208"/>
      <c r="D290" s="208"/>
      <c r="E290" s="208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</row>
    <row r="291" ht="15.75" customHeight="1" spans="1:26">
      <c r="A291" s="208"/>
      <c r="B291" s="208"/>
      <c r="C291" s="208"/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</row>
    <row r="292" ht="15.75" customHeight="1" spans="1:26">
      <c r="A292" s="208"/>
      <c r="B292" s="208"/>
      <c r="C292" s="208"/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  <c r="W292" s="208"/>
      <c r="X292" s="208"/>
      <c r="Y292" s="208"/>
      <c r="Z292" s="208"/>
    </row>
    <row r="293" ht="15.75" customHeight="1" spans="1:26">
      <c r="A293" s="208"/>
      <c r="B293" s="208"/>
      <c r="C293" s="208"/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  <c r="W293" s="208"/>
      <c r="X293" s="208"/>
      <c r="Y293" s="208"/>
      <c r="Z293" s="208"/>
    </row>
    <row r="294" ht="15.75" customHeight="1" spans="1:26">
      <c r="A294" s="208"/>
      <c r="B294" s="208"/>
      <c r="C294" s="208"/>
      <c r="D294" s="208"/>
      <c r="E294" s="208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</row>
    <row r="295" ht="15.75" customHeight="1" spans="1:26">
      <c r="A295" s="208"/>
      <c r="B295" s="208"/>
      <c r="C295" s="208"/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</row>
    <row r="296" ht="15.75" customHeight="1" spans="1:26">
      <c r="A296" s="208"/>
      <c r="B296" s="208"/>
      <c r="C296" s="208"/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</row>
    <row r="297" ht="15.75" customHeight="1" spans="1:26">
      <c r="A297" s="208"/>
      <c r="B297" s="208"/>
      <c r="C297" s="208"/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</row>
    <row r="298" ht="15.75" customHeight="1" spans="1:26">
      <c r="A298" s="208"/>
      <c r="B298" s="208"/>
      <c r="C298" s="208"/>
      <c r="D298" s="208"/>
      <c r="E298" s="208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</row>
    <row r="299" ht="15.75" customHeight="1" spans="1:26">
      <c r="A299" s="208"/>
      <c r="B299" s="208"/>
      <c r="C299" s="208"/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</row>
    <row r="300" ht="15.75" customHeight="1" spans="1:26">
      <c r="A300" s="208"/>
      <c r="B300" s="208"/>
      <c r="C300" s="208"/>
      <c r="D300" s="208"/>
      <c r="E300" s="208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</row>
    <row r="301" ht="15.75" customHeight="1" spans="1:26">
      <c r="A301" s="208"/>
      <c r="B301" s="208"/>
      <c r="C301" s="208"/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</row>
    <row r="302" ht="15.75" customHeight="1" spans="1:26">
      <c r="A302" s="208"/>
      <c r="B302" s="208"/>
      <c r="C302" s="208"/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</row>
    <row r="303" ht="15.75" customHeight="1" spans="1:26">
      <c r="A303" s="208"/>
      <c r="B303" s="208"/>
      <c r="C303" s="208"/>
      <c r="D303" s="208"/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  <c r="W303" s="208"/>
      <c r="X303" s="208"/>
      <c r="Y303" s="208"/>
      <c r="Z303" s="208"/>
    </row>
    <row r="304" ht="15.75" customHeight="1" spans="1:26">
      <c r="A304" s="208"/>
      <c r="B304" s="208"/>
      <c r="C304" s="208"/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</row>
    <row r="305" ht="15.75" customHeight="1" spans="1:26">
      <c r="A305" s="208"/>
      <c r="B305" s="208"/>
      <c r="C305" s="208"/>
      <c r="D305" s="208"/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</row>
    <row r="306" ht="15.75" customHeight="1" spans="1:26">
      <c r="A306" s="208"/>
      <c r="B306" s="208"/>
      <c r="C306" s="208"/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</row>
    <row r="307" ht="15.75" customHeight="1" spans="1:26">
      <c r="A307" s="208"/>
      <c r="B307" s="208"/>
      <c r="C307" s="208"/>
      <c r="D307" s="208"/>
      <c r="E307" s="208"/>
      <c r="F307" s="208"/>
      <c r="G307" s="208"/>
      <c r="H307" s="208"/>
      <c r="I307" s="208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  <c r="W307" s="208"/>
      <c r="X307" s="208"/>
      <c r="Y307" s="208"/>
      <c r="Z307" s="208"/>
    </row>
    <row r="308" ht="15.75" customHeight="1" spans="1:26">
      <c r="A308" s="208"/>
      <c r="B308" s="208"/>
      <c r="C308" s="208"/>
      <c r="D308" s="208"/>
      <c r="E308" s="208"/>
      <c r="F308" s="208"/>
      <c r="G308" s="208"/>
      <c r="H308" s="208"/>
      <c r="I308" s="208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  <c r="W308" s="208"/>
      <c r="X308" s="208"/>
      <c r="Y308" s="208"/>
      <c r="Z308" s="208"/>
    </row>
    <row r="309" ht="15.75" customHeight="1" spans="1:26">
      <c r="A309" s="208"/>
      <c r="B309" s="208"/>
      <c r="C309" s="208"/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</row>
    <row r="310" ht="15.75" customHeight="1" spans="1:26">
      <c r="A310" s="208"/>
      <c r="B310" s="208"/>
      <c r="C310" s="208"/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8"/>
      <c r="Z310" s="208"/>
    </row>
    <row r="311" ht="15.75" customHeight="1" spans="1:26">
      <c r="A311" s="208"/>
      <c r="B311" s="208"/>
      <c r="C311" s="208"/>
      <c r="D311" s="208"/>
      <c r="E311" s="208"/>
      <c r="F311" s="208"/>
      <c r="G311" s="208"/>
      <c r="H311" s="208"/>
      <c r="I311" s="208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  <c r="W311" s="208"/>
      <c r="X311" s="208"/>
      <c r="Y311" s="208"/>
      <c r="Z311" s="208"/>
    </row>
    <row r="312" ht="15.75" customHeight="1" spans="1:26">
      <c r="A312" s="208"/>
      <c r="B312" s="208"/>
      <c r="C312" s="208"/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</row>
    <row r="313" ht="15.75" customHeight="1" spans="1:26">
      <c r="A313" s="208"/>
      <c r="B313" s="208"/>
      <c r="C313" s="208"/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</row>
    <row r="314" ht="15.75" customHeight="1" spans="1:26">
      <c r="A314" s="208"/>
      <c r="B314" s="208"/>
      <c r="C314" s="208"/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</row>
    <row r="315" ht="15.75" customHeight="1" spans="1:26">
      <c r="A315" s="208"/>
      <c r="B315" s="208"/>
      <c r="C315" s="208"/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</row>
    <row r="316" ht="15.75" customHeight="1" spans="1:26">
      <c r="A316" s="208"/>
      <c r="B316" s="208"/>
      <c r="C316" s="208"/>
      <c r="D316" s="208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</row>
    <row r="317" ht="15.75" customHeight="1" spans="1:26">
      <c r="A317" s="208"/>
      <c r="B317" s="208"/>
      <c r="C317" s="208"/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</row>
    <row r="318" ht="15.75" customHeight="1" spans="1:26">
      <c r="A318" s="208"/>
      <c r="B318" s="208"/>
      <c r="C318" s="208"/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</row>
    <row r="319" ht="15.75" customHeight="1" spans="1:26">
      <c r="A319" s="208"/>
      <c r="B319" s="208"/>
      <c r="C319" s="208"/>
      <c r="D319" s="208"/>
      <c r="E319" s="208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</row>
    <row r="320" ht="15.75" customHeight="1" spans="1:26">
      <c r="A320" s="208"/>
      <c r="B320" s="208"/>
      <c r="C320" s="208"/>
      <c r="D320" s="208"/>
      <c r="E320" s="208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</row>
    <row r="321" ht="15.75" customHeight="1" spans="1:26">
      <c r="A321" s="208"/>
      <c r="B321" s="208"/>
      <c r="C321" s="208"/>
      <c r="D321" s="208"/>
      <c r="E321" s="208"/>
      <c r="F321" s="208"/>
      <c r="G321" s="208"/>
      <c r="H321" s="208"/>
      <c r="I321" s="208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  <c r="W321" s="208"/>
      <c r="X321" s="208"/>
      <c r="Y321" s="208"/>
      <c r="Z321" s="208"/>
    </row>
    <row r="322" ht="15.75" customHeight="1" spans="1:26">
      <c r="A322" s="208"/>
      <c r="B322" s="208"/>
      <c r="C322" s="208"/>
      <c r="D322" s="208"/>
      <c r="E322" s="208"/>
      <c r="F322" s="208"/>
      <c r="G322" s="208"/>
      <c r="H322" s="208"/>
      <c r="I322" s="208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  <c r="W322" s="208"/>
      <c r="X322" s="208"/>
      <c r="Y322" s="208"/>
      <c r="Z322" s="208"/>
    </row>
    <row r="323" ht="15.75" customHeight="1" spans="1:26">
      <c r="A323" s="208"/>
      <c r="B323" s="208"/>
      <c r="C323" s="208"/>
      <c r="D323" s="208"/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  <c r="W323" s="208"/>
      <c r="X323" s="208"/>
      <c r="Y323" s="208"/>
      <c r="Z323" s="208"/>
    </row>
    <row r="324" ht="15.75" customHeight="1" spans="1:26">
      <c r="A324" s="208"/>
      <c r="B324" s="208"/>
      <c r="C324" s="208"/>
      <c r="D324" s="208"/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</row>
    <row r="325" ht="15.75" customHeight="1" spans="1:26">
      <c r="A325" s="208"/>
      <c r="B325" s="208"/>
      <c r="C325" s="208"/>
      <c r="D325" s="208"/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</row>
    <row r="326" ht="15.75" customHeight="1" spans="1:26">
      <c r="A326" s="208"/>
      <c r="B326" s="208"/>
      <c r="C326" s="208"/>
      <c r="D326" s="208"/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</row>
    <row r="327" ht="15.75" customHeight="1" spans="1:26">
      <c r="A327" s="208"/>
      <c r="B327" s="208"/>
      <c r="C327" s="208"/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8"/>
      <c r="Z327" s="208"/>
    </row>
    <row r="328" ht="15.75" customHeight="1" spans="1:26">
      <c r="A328" s="208"/>
      <c r="B328" s="208"/>
      <c r="C328" s="208"/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  <c r="W328" s="208"/>
      <c r="X328" s="208"/>
      <c r="Y328" s="208"/>
      <c r="Z328" s="208"/>
    </row>
    <row r="329" ht="15.75" customHeight="1" spans="1:26">
      <c r="A329" s="208"/>
      <c r="B329" s="208"/>
      <c r="C329" s="208"/>
      <c r="D329" s="208"/>
      <c r="E329" s="208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08"/>
      <c r="Y329" s="208"/>
      <c r="Z329" s="208"/>
    </row>
    <row r="330" ht="15.75" customHeight="1" spans="1:26">
      <c r="A330" s="208"/>
      <c r="B330" s="208"/>
      <c r="C330" s="208"/>
      <c r="D330" s="208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</row>
    <row r="331" ht="15.75" customHeight="1" spans="1:26">
      <c r="A331" s="208"/>
      <c r="B331" s="208"/>
      <c r="C331" s="208"/>
      <c r="D331" s="208"/>
      <c r="E331" s="208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</row>
    <row r="332" ht="15.75" customHeight="1" spans="1:26">
      <c r="A332" s="208"/>
      <c r="B332" s="208"/>
      <c r="C332" s="208"/>
      <c r="D332" s="208"/>
      <c r="E332" s="208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</row>
    <row r="333" ht="15.75" customHeight="1" spans="1:26">
      <c r="A333" s="208"/>
      <c r="B333" s="208"/>
      <c r="C333" s="208"/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</row>
    <row r="334" ht="15.75" customHeight="1" spans="1:26">
      <c r="A334" s="208"/>
      <c r="B334" s="208"/>
      <c r="C334" s="208"/>
      <c r="D334" s="208"/>
      <c r="E334" s="208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</row>
    <row r="335" ht="15.75" customHeight="1" spans="1:26">
      <c r="A335" s="208"/>
      <c r="B335" s="208"/>
      <c r="C335" s="208"/>
      <c r="D335" s="208"/>
      <c r="E335" s="208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</row>
    <row r="336" ht="15.75" customHeight="1" spans="1:26">
      <c r="A336" s="208"/>
      <c r="B336" s="208"/>
      <c r="C336" s="208"/>
      <c r="D336" s="208"/>
      <c r="E336" s="208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</row>
    <row r="337" ht="15.75" customHeight="1" spans="1:26">
      <c r="A337" s="208"/>
      <c r="B337" s="208"/>
      <c r="C337" s="208"/>
      <c r="D337" s="208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</row>
    <row r="338" ht="15.75" customHeight="1" spans="1:26">
      <c r="A338" s="208"/>
      <c r="B338" s="208"/>
      <c r="C338" s="208"/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</row>
    <row r="339" ht="15.75" customHeight="1" spans="1:26">
      <c r="A339" s="208"/>
      <c r="B339" s="208"/>
      <c r="C339" s="208"/>
      <c r="D339" s="208"/>
      <c r="E339" s="208"/>
      <c r="F339" s="208"/>
      <c r="G339" s="208"/>
      <c r="H339" s="208"/>
      <c r="I339" s="208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  <c r="W339" s="208"/>
      <c r="X339" s="208"/>
      <c r="Y339" s="208"/>
      <c r="Z339" s="208"/>
    </row>
    <row r="340" ht="15.75" customHeight="1" spans="1:26">
      <c r="A340" s="208"/>
      <c r="B340" s="208"/>
      <c r="C340" s="208"/>
      <c r="D340" s="208"/>
      <c r="E340" s="208"/>
      <c r="F340" s="208"/>
      <c r="G340" s="208"/>
      <c r="H340" s="208"/>
      <c r="I340" s="208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  <c r="W340" s="208"/>
      <c r="X340" s="208"/>
      <c r="Y340" s="208"/>
      <c r="Z340" s="208"/>
    </row>
    <row r="341" ht="15.75" customHeight="1" spans="1:26">
      <c r="A341" s="208"/>
      <c r="B341" s="208"/>
      <c r="C341" s="208"/>
      <c r="D341" s="208"/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  <c r="W341" s="208"/>
      <c r="X341" s="208"/>
      <c r="Y341" s="208"/>
      <c r="Z341" s="208"/>
    </row>
    <row r="342" ht="15.75" customHeight="1" spans="1:26">
      <c r="A342" s="208"/>
      <c r="B342" s="208"/>
      <c r="C342" s="208"/>
      <c r="D342" s="208"/>
      <c r="E342" s="208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</row>
    <row r="343" ht="15.75" customHeight="1" spans="1:26">
      <c r="A343" s="208"/>
      <c r="B343" s="208"/>
      <c r="C343" s="208"/>
      <c r="D343" s="208"/>
      <c r="E343" s="208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</row>
    <row r="344" ht="15.75" customHeight="1" spans="1:26">
      <c r="A344" s="208"/>
      <c r="B344" s="208"/>
      <c r="C344" s="208"/>
      <c r="D344" s="208"/>
      <c r="E344" s="208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</row>
    <row r="345" ht="15.75" customHeight="1" spans="1:26">
      <c r="A345" s="208"/>
      <c r="B345" s="208"/>
      <c r="C345" s="208"/>
      <c r="D345" s="208"/>
      <c r="E345" s="208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</row>
    <row r="346" ht="15.75" customHeight="1" spans="1:26">
      <c r="A346" s="208"/>
      <c r="B346" s="208"/>
      <c r="C346" s="208"/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</row>
    <row r="347" ht="15.75" customHeight="1" spans="1:26">
      <c r="A347" s="208"/>
      <c r="B347" s="208"/>
      <c r="C347" s="208"/>
      <c r="D347" s="208"/>
      <c r="E347" s="208"/>
      <c r="F347" s="208"/>
      <c r="G347" s="208"/>
      <c r="H347" s="208"/>
      <c r="I347" s="208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  <c r="W347" s="208"/>
      <c r="X347" s="208"/>
      <c r="Y347" s="208"/>
      <c r="Z347" s="208"/>
    </row>
    <row r="348" ht="15.75" customHeight="1" spans="1:26">
      <c r="A348" s="208"/>
      <c r="B348" s="208"/>
      <c r="C348" s="208"/>
      <c r="D348" s="208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</row>
    <row r="349" ht="15.75" customHeight="1" spans="1:26">
      <c r="A349" s="208"/>
      <c r="B349" s="208"/>
      <c r="C349" s="208"/>
      <c r="D349" s="208"/>
      <c r="E349" s="208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</row>
    <row r="350" ht="15.75" customHeight="1" spans="1:26">
      <c r="A350" s="208"/>
      <c r="B350" s="208"/>
      <c r="C350" s="208"/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</row>
    <row r="351" ht="15.75" customHeight="1" spans="1:26">
      <c r="A351" s="208"/>
      <c r="B351" s="208"/>
      <c r="C351" s="208"/>
      <c r="D351" s="208"/>
      <c r="E351" s="208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</row>
    <row r="352" ht="15.75" customHeight="1" spans="1:26">
      <c r="A352" s="208"/>
      <c r="B352" s="208"/>
      <c r="C352" s="208"/>
      <c r="D352" s="208"/>
      <c r="E352" s="208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</row>
    <row r="353" ht="15.75" customHeight="1" spans="1:26">
      <c r="A353" s="208"/>
      <c r="B353" s="208"/>
      <c r="C353" s="208"/>
      <c r="D353" s="208"/>
      <c r="E353" s="208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</row>
    <row r="354" ht="15.75" customHeight="1" spans="1:26">
      <c r="A354" s="208"/>
      <c r="B354" s="208"/>
      <c r="C354" s="208"/>
      <c r="D354" s="208"/>
      <c r="E354" s="208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</row>
    <row r="355" ht="15.75" customHeight="1" spans="1:26">
      <c r="A355" s="208"/>
      <c r="B355" s="208"/>
      <c r="C355" s="208"/>
      <c r="D355" s="208"/>
      <c r="E355" s="208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</row>
    <row r="356" ht="15.75" customHeight="1" spans="1:26">
      <c r="A356" s="208"/>
      <c r="B356" s="208"/>
      <c r="C356" s="208"/>
      <c r="D356" s="208"/>
      <c r="E356" s="208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</row>
    <row r="357" ht="15.75" customHeight="1" spans="1:26">
      <c r="A357" s="208"/>
      <c r="B357" s="208"/>
      <c r="C357" s="208"/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</row>
    <row r="358" ht="15.75" customHeight="1" spans="1:26">
      <c r="A358" s="208"/>
      <c r="B358" s="208"/>
      <c r="C358" s="208"/>
      <c r="D358" s="208"/>
      <c r="E358" s="208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</row>
    <row r="359" ht="15.75" customHeight="1" spans="1:26">
      <c r="A359" s="208"/>
      <c r="B359" s="208"/>
      <c r="C359" s="208"/>
      <c r="D359" s="208"/>
      <c r="E359" s="208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</row>
    <row r="360" ht="15.75" customHeight="1" spans="1:26">
      <c r="A360" s="208"/>
      <c r="B360" s="208"/>
      <c r="C360" s="208"/>
      <c r="D360" s="208"/>
      <c r="E360" s="208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</row>
    <row r="361" ht="15.75" customHeight="1" spans="1:26">
      <c r="A361" s="208"/>
      <c r="B361" s="208"/>
      <c r="C361" s="208"/>
      <c r="D361" s="208"/>
      <c r="E361" s="208"/>
      <c r="F361" s="208"/>
      <c r="G361" s="208"/>
      <c r="H361" s="208"/>
      <c r="I361" s="208"/>
      <c r="J361" s="208"/>
      <c r="K361" s="208"/>
      <c r="L361" s="208"/>
      <c r="M361" s="208"/>
      <c r="N361" s="208"/>
      <c r="O361" s="208"/>
      <c r="P361" s="208"/>
      <c r="Q361" s="208"/>
      <c r="R361" s="208"/>
      <c r="S361" s="208"/>
      <c r="T361" s="208"/>
      <c r="U361" s="208"/>
      <c r="V361" s="208"/>
      <c r="W361" s="208"/>
      <c r="X361" s="208"/>
      <c r="Y361" s="208"/>
      <c r="Z361" s="208"/>
    </row>
    <row r="362" ht="15.75" customHeight="1" spans="1:26">
      <c r="A362" s="208"/>
      <c r="B362" s="208"/>
      <c r="C362" s="208"/>
      <c r="D362" s="208"/>
      <c r="E362" s="208"/>
      <c r="F362" s="208"/>
      <c r="G362" s="208"/>
      <c r="H362" s="208"/>
      <c r="I362" s="208"/>
      <c r="J362" s="208"/>
      <c r="K362" s="208"/>
      <c r="L362" s="208"/>
      <c r="M362" s="208"/>
      <c r="N362" s="208"/>
      <c r="O362" s="208"/>
      <c r="P362" s="208"/>
      <c r="Q362" s="208"/>
      <c r="R362" s="208"/>
      <c r="S362" s="208"/>
      <c r="T362" s="208"/>
      <c r="U362" s="208"/>
      <c r="V362" s="208"/>
      <c r="W362" s="208"/>
      <c r="X362" s="208"/>
      <c r="Y362" s="208"/>
      <c r="Z362" s="208"/>
    </row>
    <row r="363" ht="15.75" customHeight="1" spans="1:26">
      <c r="A363" s="208"/>
      <c r="B363" s="208"/>
      <c r="C363" s="208"/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/>
      <c r="W363" s="208"/>
      <c r="X363" s="208"/>
      <c r="Y363" s="208"/>
      <c r="Z363" s="208"/>
    </row>
    <row r="364" ht="15.75" customHeight="1" spans="1:26">
      <c r="A364" s="208"/>
      <c r="B364" s="208"/>
      <c r="C364" s="208"/>
      <c r="D364" s="208"/>
      <c r="E364" s="208"/>
      <c r="F364" s="208"/>
      <c r="G364" s="208"/>
      <c r="H364" s="208"/>
      <c r="I364" s="208"/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/>
      <c r="W364" s="208"/>
      <c r="X364" s="208"/>
      <c r="Y364" s="208"/>
      <c r="Z364" s="208"/>
    </row>
    <row r="365" ht="15.75" customHeight="1" spans="1:26">
      <c r="A365" s="208"/>
      <c r="B365" s="208"/>
      <c r="C365" s="208"/>
      <c r="D365" s="208"/>
      <c r="E365" s="208"/>
      <c r="F365" s="208"/>
      <c r="G365" s="208"/>
      <c r="H365" s="208"/>
      <c r="I365" s="208"/>
      <c r="J365" s="208"/>
      <c r="K365" s="208"/>
      <c r="L365" s="208"/>
      <c r="M365" s="208"/>
      <c r="N365" s="208"/>
      <c r="O365" s="208"/>
      <c r="P365" s="208"/>
      <c r="Q365" s="208"/>
      <c r="R365" s="208"/>
      <c r="S365" s="208"/>
      <c r="T365" s="208"/>
      <c r="U365" s="208"/>
      <c r="V365" s="208"/>
      <c r="W365" s="208"/>
      <c r="X365" s="208"/>
      <c r="Y365" s="208"/>
      <c r="Z365" s="208"/>
    </row>
    <row r="366" ht="15.75" customHeight="1" spans="1:26">
      <c r="A366" s="208"/>
      <c r="B366" s="208"/>
      <c r="C366" s="208"/>
      <c r="D366" s="208"/>
      <c r="E366" s="208"/>
      <c r="F366" s="208"/>
      <c r="G366" s="208"/>
      <c r="H366" s="208"/>
      <c r="I366" s="208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</row>
    <row r="367" ht="15.75" customHeight="1" spans="1:26">
      <c r="A367" s="208"/>
      <c r="B367" s="208"/>
      <c r="C367" s="208"/>
      <c r="D367" s="208"/>
      <c r="E367" s="208"/>
      <c r="F367" s="208"/>
      <c r="G367" s="208"/>
      <c r="H367" s="208"/>
      <c r="I367" s="208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</row>
    <row r="368" ht="15.75" customHeight="1" spans="1:26">
      <c r="A368" s="208"/>
      <c r="B368" s="208"/>
      <c r="C368" s="208"/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</row>
    <row r="369" ht="15.75" customHeight="1" spans="1:26">
      <c r="A369" s="208"/>
      <c r="B369" s="208"/>
      <c r="C369" s="208"/>
      <c r="D369" s="208"/>
      <c r="E369" s="208"/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</row>
    <row r="370" ht="15.75" customHeight="1" spans="1:26">
      <c r="A370" s="208"/>
      <c r="B370" s="208"/>
      <c r="C370" s="208"/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</row>
    <row r="371" ht="15.75" customHeight="1" spans="1:26">
      <c r="A371" s="208"/>
      <c r="B371" s="208"/>
      <c r="C371" s="208"/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</row>
    <row r="372" ht="15.75" customHeight="1" spans="1:26">
      <c r="A372" s="208"/>
      <c r="B372" s="208"/>
      <c r="C372" s="208"/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</row>
    <row r="373" ht="15.75" customHeight="1" spans="1:26">
      <c r="A373" s="208"/>
      <c r="B373" s="208"/>
      <c r="C373" s="208"/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</row>
    <row r="374" ht="15.75" customHeight="1" spans="1:26">
      <c r="A374" s="208"/>
      <c r="B374" s="208"/>
      <c r="C374" s="208"/>
      <c r="D374" s="208"/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</row>
    <row r="375" ht="15.75" customHeight="1" spans="1:26">
      <c r="A375" s="208"/>
      <c r="B375" s="208"/>
      <c r="C375" s="208"/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</row>
    <row r="376" ht="15.75" customHeight="1" spans="1:26">
      <c r="A376" s="208"/>
      <c r="B376" s="208"/>
      <c r="C376" s="208"/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</row>
    <row r="377" ht="15.75" customHeight="1" spans="1:26">
      <c r="A377" s="208"/>
      <c r="B377" s="208"/>
      <c r="C377" s="208"/>
      <c r="D377" s="208"/>
      <c r="E377" s="208"/>
      <c r="F377" s="208"/>
      <c r="G377" s="208"/>
      <c r="H377" s="208"/>
      <c r="I377" s="208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</row>
    <row r="378" ht="15.75" customHeight="1" spans="1:26">
      <c r="A378" s="208"/>
      <c r="B378" s="208"/>
      <c r="C378" s="208"/>
      <c r="D378" s="208"/>
      <c r="E378" s="208"/>
      <c r="F378" s="208"/>
      <c r="G378" s="208"/>
      <c r="H378" s="208"/>
      <c r="I378" s="208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</row>
    <row r="379" ht="15.75" customHeight="1" spans="1:26">
      <c r="A379" s="208"/>
      <c r="B379" s="208"/>
      <c r="C379" s="208"/>
      <c r="D379" s="208"/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</row>
    <row r="380" ht="15.75" customHeight="1" spans="1:26">
      <c r="A380" s="208"/>
      <c r="B380" s="208"/>
      <c r="C380" s="208"/>
      <c r="D380" s="208"/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</row>
    <row r="381" ht="15.75" customHeight="1" spans="1:26">
      <c r="A381" s="208"/>
      <c r="B381" s="208"/>
      <c r="C381" s="208"/>
      <c r="D381" s="208"/>
      <c r="E381" s="208"/>
      <c r="F381" s="208"/>
      <c r="G381" s="208"/>
      <c r="H381" s="208"/>
      <c r="I381" s="208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  <c r="W381" s="208"/>
      <c r="X381" s="208"/>
      <c r="Y381" s="208"/>
      <c r="Z381" s="208"/>
    </row>
    <row r="382" ht="15.75" customHeight="1" spans="1:26">
      <c r="A382" s="208"/>
      <c r="B382" s="208"/>
      <c r="C382" s="208"/>
      <c r="D382" s="208"/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</row>
    <row r="383" ht="15.75" customHeight="1" spans="1:26">
      <c r="A383" s="208"/>
      <c r="B383" s="208"/>
      <c r="C383" s="208"/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  <c r="W383" s="208"/>
      <c r="X383" s="208"/>
      <c r="Y383" s="208"/>
      <c r="Z383" s="208"/>
    </row>
    <row r="384" ht="15.75" customHeight="1" spans="1:26">
      <c r="A384" s="208"/>
      <c r="B384" s="208"/>
      <c r="C384" s="208"/>
      <c r="D384" s="208"/>
      <c r="E384" s="208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</row>
    <row r="385" ht="15.75" customHeight="1" spans="1:26">
      <c r="A385" s="208"/>
      <c r="B385" s="208"/>
      <c r="C385" s="208"/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</row>
    <row r="386" ht="15.75" customHeight="1" spans="1:26">
      <c r="A386" s="208"/>
      <c r="B386" s="208"/>
      <c r="C386" s="208"/>
      <c r="D386" s="208"/>
      <c r="E386" s="208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</row>
    <row r="387" ht="15.75" customHeight="1" spans="1:26">
      <c r="A387" s="208"/>
      <c r="B387" s="208"/>
      <c r="C387" s="208"/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</row>
    <row r="388" ht="15.75" customHeight="1" spans="1:26">
      <c r="A388" s="208"/>
      <c r="B388" s="208"/>
      <c r="C388" s="208"/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</row>
    <row r="389" ht="15.75" customHeight="1" spans="1:26">
      <c r="A389" s="208"/>
      <c r="B389" s="208"/>
      <c r="C389" s="208"/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</row>
    <row r="390" ht="15.75" customHeight="1" spans="1:26">
      <c r="A390" s="208"/>
      <c r="B390" s="208"/>
      <c r="C390" s="208"/>
      <c r="D390" s="208"/>
      <c r="E390" s="208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</row>
    <row r="391" ht="15.75" customHeight="1" spans="1:26">
      <c r="A391" s="208"/>
      <c r="B391" s="208"/>
      <c r="C391" s="208"/>
      <c r="D391" s="208"/>
      <c r="E391" s="208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</row>
    <row r="392" ht="15.75" customHeight="1" spans="1:26">
      <c r="A392" s="208"/>
      <c r="B392" s="208"/>
      <c r="C392" s="208"/>
      <c r="D392" s="208"/>
      <c r="E392" s="208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</row>
    <row r="393" ht="15.75" customHeight="1" spans="1:26">
      <c r="A393" s="208"/>
      <c r="B393" s="208"/>
      <c r="C393" s="208"/>
      <c r="D393" s="208"/>
      <c r="E393" s="208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</row>
    <row r="394" ht="15.75" customHeight="1" spans="1:26">
      <c r="A394" s="208"/>
      <c r="B394" s="208"/>
      <c r="C394" s="208"/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</row>
    <row r="395" ht="15.75" customHeight="1" spans="1:26">
      <c r="A395" s="208"/>
      <c r="B395" s="208"/>
      <c r="C395" s="208"/>
      <c r="D395" s="208"/>
      <c r="E395" s="208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</row>
    <row r="396" ht="15.75" customHeight="1" spans="1:26">
      <c r="A396" s="208"/>
      <c r="B396" s="208"/>
      <c r="C396" s="208"/>
      <c r="D396" s="208"/>
      <c r="E396" s="208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</row>
    <row r="397" ht="15.75" customHeight="1" spans="1:26">
      <c r="A397" s="208"/>
      <c r="B397" s="208"/>
      <c r="C397" s="208"/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</row>
    <row r="398" ht="15.75" customHeight="1" spans="1:26">
      <c r="A398" s="208"/>
      <c r="B398" s="208"/>
      <c r="C398" s="208"/>
      <c r="D398" s="208"/>
      <c r="E398" s="208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</row>
    <row r="399" ht="15.75" customHeight="1" spans="1:26">
      <c r="A399" s="208"/>
      <c r="B399" s="208"/>
      <c r="C399" s="208"/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</row>
    <row r="400" ht="15.75" customHeight="1" spans="1:26">
      <c r="A400" s="208"/>
      <c r="B400" s="208"/>
      <c r="C400" s="208"/>
      <c r="D400" s="208"/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</row>
    <row r="401" ht="15.75" customHeight="1" spans="1:26">
      <c r="A401" s="208"/>
      <c r="B401" s="208"/>
      <c r="C401" s="208"/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</row>
    <row r="402" ht="15.75" customHeight="1" spans="1:26">
      <c r="A402" s="208"/>
      <c r="B402" s="208"/>
      <c r="C402" s="208"/>
      <c r="D402" s="208"/>
      <c r="E402" s="208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</row>
    <row r="403" ht="15.75" customHeight="1" spans="1:26">
      <c r="A403" s="208"/>
      <c r="B403" s="208"/>
      <c r="C403" s="208"/>
      <c r="D403" s="208"/>
      <c r="E403" s="208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</row>
    <row r="404" ht="15.75" customHeight="1" spans="1:26">
      <c r="A404" s="208"/>
      <c r="B404" s="208"/>
      <c r="C404" s="208"/>
      <c r="D404" s="208"/>
      <c r="E404" s="208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</row>
    <row r="405" ht="15.75" customHeight="1" spans="1:26">
      <c r="A405" s="208"/>
      <c r="B405" s="208"/>
      <c r="C405" s="208"/>
      <c r="D405" s="208"/>
      <c r="E405" s="208"/>
      <c r="F405" s="208"/>
      <c r="G405" s="208"/>
      <c r="H405" s="208"/>
      <c r="I405" s="208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  <c r="W405" s="208"/>
      <c r="X405" s="208"/>
      <c r="Y405" s="208"/>
      <c r="Z405" s="208"/>
    </row>
    <row r="406" ht="15.75" customHeight="1" spans="1:26">
      <c r="A406" s="208"/>
      <c r="B406" s="208"/>
      <c r="C406" s="208"/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8"/>
      <c r="Z406" s="208"/>
    </row>
    <row r="407" ht="15.75" customHeight="1" spans="1:26">
      <c r="A407" s="208"/>
      <c r="B407" s="208"/>
      <c r="C407" s="208"/>
      <c r="D407" s="208"/>
      <c r="E407" s="208"/>
      <c r="F407" s="208"/>
      <c r="G407" s="208"/>
      <c r="H407" s="208"/>
      <c r="I407" s="208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  <c r="W407" s="208"/>
      <c r="X407" s="208"/>
      <c r="Y407" s="208"/>
      <c r="Z407" s="208"/>
    </row>
    <row r="408" ht="15.75" customHeight="1" spans="1:26">
      <c r="A408" s="208"/>
      <c r="B408" s="208"/>
      <c r="C408" s="208"/>
      <c r="D408" s="208"/>
      <c r="E408" s="208"/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8"/>
      <c r="Y408" s="208"/>
      <c r="Z408" s="208"/>
    </row>
    <row r="409" ht="15.75" customHeight="1" spans="1:26">
      <c r="A409" s="208"/>
      <c r="B409" s="208"/>
      <c r="C409" s="208"/>
      <c r="D409" s="208"/>
      <c r="E409" s="208"/>
      <c r="F409" s="208"/>
      <c r="G409" s="208"/>
      <c r="H409" s="208"/>
      <c r="I409" s="208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  <c r="W409" s="208"/>
      <c r="X409" s="208"/>
      <c r="Y409" s="208"/>
      <c r="Z409" s="208"/>
    </row>
    <row r="410" ht="15.75" customHeight="1" spans="1:26">
      <c r="A410" s="208"/>
      <c r="B410" s="208"/>
      <c r="C410" s="208"/>
      <c r="D410" s="208"/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  <c r="W410" s="208"/>
      <c r="X410" s="208"/>
      <c r="Y410" s="208"/>
      <c r="Z410" s="208"/>
    </row>
    <row r="411" ht="15.75" customHeight="1" spans="1:26">
      <c r="A411" s="208"/>
      <c r="B411" s="208"/>
      <c r="C411" s="208"/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</row>
    <row r="412" ht="15.75" customHeight="1" spans="1:26">
      <c r="A412" s="208"/>
      <c r="B412" s="208"/>
      <c r="C412" s="208"/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</row>
    <row r="413" ht="15.75" customHeight="1" spans="1:26">
      <c r="A413" s="208"/>
      <c r="B413" s="208"/>
      <c r="C413" s="208"/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</row>
    <row r="414" ht="15.75" customHeight="1" spans="1:26">
      <c r="A414" s="208"/>
      <c r="B414" s="208"/>
      <c r="C414" s="208"/>
      <c r="D414" s="208"/>
      <c r="E414" s="208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</row>
    <row r="415" ht="15.75" customHeight="1" spans="1:26">
      <c r="A415" s="208"/>
      <c r="B415" s="208"/>
      <c r="C415" s="208"/>
      <c r="D415" s="208"/>
      <c r="E415" s="208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</row>
    <row r="416" ht="15.75" customHeight="1" spans="1:26">
      <c r="A416" s="208"/>
      <c r="B416" s="208"/>
      <c r="C416" s="208"/>
      <c r="D416" s="208"/>
      <c r="E416" s="208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</row>
    <row r="417" ht="15.75" customHeight="1" spans="1:26">
      <c r="A417" s="208"/>
      <c r="B417" s="208"/>
      <c r="C417" s="208"/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</row>
    <row r="418" ht="15.75" customHeight="1" spans="1:26">
      <c r="A418" s="208"/>
      <c r="B418" s="208"/>
      <c r="C418" s="208"/>
      <c r="D418" s="208"/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08"/>
      <c r="Y418" s="208"/>
      <c r="Z418" s="208"/>
    </row>
    <row r="419" ht="15.75" customHeight="1" spans="1:26">
      <c r="A419" s="208"/>
      <c r="B419" s="208"/>
      <c r="C419" s="208"/>
      <c r="D419" s="208"/>
      <c r="E419" s="208"/>
      <c r="F419" s="208"/>
      <c r="G419" s="208"/>
      <c r="H419" s="208"/>
      <c r="I419" s="208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  <c r="W419" s="208"/>
      <c r="X419" s="208"/>
      <c r="Y419" s="208"/>
      <c r="Z419" s="208"/>
    </row>
    <row r="420" ht="15.75" customHeight="1" spans="1:26">
      <c r="A420" s="208"/>
      <c r="B420" s="208"/>
      <c r="C420" s="208"/>
      <c r="D420" s="208"/>
      <c r="E420" s="208"/>
      <c r="F420" s="208"/>
      <c r="G420" s="208"/>
      <c r="H420" s="208"/>
      <c r="I420" s="208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  <c r="W420" s="208"/>
      <c r="X420" s="208"/>
      <c r="Y420" s="208"/>
      <c r="Z420" s="208"/>
    </row>
    <row r="421" ht="15.75" customHeight="1" spans="1:26">
      <c r="A421" s="208"/>
      <c r="B421" s="208"/>
      <c r="C421" s="208"/>
      <c r="D421" s="208"/>
      <c r="E421" s="208"/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</row>
    <row r="422" ht="15.75" customHeight="1" spans="1:26">
      <c r="A422" s="208"/>
      <c r="B422" s="208"/>
      <c r="C422" s="208"/>
      <c r="D422" s="208"/>
      <c r="E422" s="208"/>
      <c r="F422" s="208"/>
      <c r="G422" s="208"/>
      <c r="H422" s="208"/>
      <c r="I422" s="208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</row>
    <row r="423" ht="15.75" customHeight="1" spans="1:26">
      <c r="A423" s="208"/>
      <c r="B423" s="208"/>
      <c r="C423" s="208"/>
      <c r="D423" s="208"/>
      <c r="E423" s="208"/>
      <c r="F423" s="208"/>
      <c r="G423" s="208"/>
      <c r="H423" s="208"/>
      <c r="I423" s="208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  <c r="W423" s="208"/>
      <c r="X423" s="208"/>
      <c r="Y423" s="208"/>
      <c r="Z423" s="208"/>
    </row>
    <row r="424" ht="15.75" customHeight="1" spans="1:26">
      <c r="A424" s="208"/>
      <c r="B424" s="208"/>
      <c r="C424" s="208"/>
      <c r="D424" s="208"/>
      <c r="E424" s="208"/>
      <c r="F424" s="208"/>
      <c r="G424" s="208"/>
      <c r="H424" s="208"/>
      <c r="I424" s="208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  <c r="W424" s="208"/>
      <c r="X424" s="208"/>
      <c r="Y424" s="208"/>
      <c r="Z424" s="208"/>
    </row>
    <row r="425" ht="15.75" customHeight="1" spans="1:26">
      <c r="A425" s="208"/>
      <c r="B425" s="208"/>
      <c r="C425" s="208"/>
      <c r="D425" s="208"/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  <c r="W425" s="208"/>
      <c r="X425" s="208"/>
      <c r="Y425" s="208"/>
      <c r="Z425" s="208"/>
    </row>
    <row r="426" ht="15.75" customHeight="1" spans="1:26">
      <c r="A426" s="208"/>
      <c r="B426" s="208"/>
      <c r="C426" s="208"/>
      <c r="D426" s="208"/>
      <c r="E426" s="208"/>
      <c r="F426" s="208"/>
      <c r="G426" s="208"/>
      <c r="H426" s="208"/>
      <c r="I426" s="208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  <c r="W426" s="208"/>
      <c r="X426" s="208"/>
      <c r="Y426" s="208"/>
      <c r="Z426" s="208"/>
    </row>
    <row r="427" ht="15.75" customHeight="1" spans="1:26">
      <c r="A427" s="208"/>
      <c r="B427" s="208"/>
      <c r="C427" s="208"/>
      <c r="D427" s="208"/>
      <c r="E427" s="208"/>
      <c r="F427" s="208"/>
      <c r="G427" s="208"/>
      <c r="H427" s="208"/>
      <c r="I427" s="208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  <c r="W427" s="208"/>
      <c r="X427" s="208"/>
      <c r="Y427" s="208"/>
      <c r="Z427" s="208"/>
    </row>
    <row r="428" ht="15.75" customHeight="1" spans="1:26">
      <c r="A428" s="208"/>
      <c r="B428" s="208"/>
      <c r="C428" s="208"/>
      <c r="D428" s="208"/>
      <c r="E428" s="208"/>
      <c r="F428" s="208"/>
      <c r="G428" s="208"/>
      <c r="H428" s="208"/>
      <c r="I428" s="208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08"/>
      <c r="Y428" s="208"/>
      <c r="Z428" s="208"/>
    </row>
    <row r="429" ht="15.75" customHeight="1" spans="1:26">
      <c r="A429" s="208"/>
      <c r="B429" s="208"/>
      <c r="C429" s="208"/>
      <c r="D429" s="208"/>
      <c r="E429" s="208"/>
      <c r="F429" s="208"/>
      <c r="G429" s="208"/>
      <c r="H429" s="208"/>
      <c r="I429" s="208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  <c r="W429" s="208"/>
      <c r="X429" s="208"/>
      <c r="Y429" s="208"/>
      <c r="Z429" s="208"/>
    </row>
    <row r="430" ht="15.75" customHeight="1" spans="1:26">
      <c r="A430" s="208"/>
      <c r="B430" s="208"/>
      <c r="C430" s="208"/>
      <c r="D430" s="208"/>
      <c r="E430" s="208"/>
      <c r="F430" s="208"/>
      <c r="G430" s="208"/>
      <c r="H430" s="208"/>
      <c r="I430" s="208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  <c r="W430" s="208"/>
      <c r="X430" s="208"/>
      <c r="Y430" s="208"/>
      <c r="Z430" s="208"/>
    </row>
    <row r="431" ht="15.75" customHeight="1" spans="1:26">
      <c r="A431" s="208"/>
      <c r="B431" s="208"/>
      <c r="C431" s="208"/>
      <c r="D431" s="208"/>
      <c r="E431" s="208"/>
      <c r="F431" s="208"/>
      <c r="G431" s="208"/>
      <c r="H431" s="208"/>
      <c r="I431" s="208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  <c r="W431" s="208"/>
      <c r="X431" s="208"/>
      <c r="Y431" s="208"/>
      <c r="Z431" s="208"/>
    </row>
    <row r="432" ht="15.75" customHeight="1" spans="1:26">
      <c r="A432" s="208"/>
      <c r="B432" s="208"/>
      <c r="C432" s="208"/>
      <c r="D432" s="208"/>
      <c r="E432" s="208"/>
      <c r="F432" s="208"/>
      <c r="G432" s="208"/>
      <c r="H432" s="208"/>
      <c r="I432" s="208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  <c r="W432" s="208"/>
      <c r="X432" s="208"/>
      <c r="Y432" s="208"/>
      <c r="Z432" s="208"/>
    </row>
    <row r="433" ht="15.75" customHeight="1" spans="1:26">
      <c r="A433" s="208"/>
      <c r="B433" s="208"/>
      <c r="C433" s="208"/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  <c r="W433" s="208"/>
      <c r="X433" s="208"/>
      <c r="Y433" s="208"/>
      <c r="Z433" s="208"/>
    </row>
    <row r="434" ht="15.75" customHeight="1" spans="1:26">
      <c r="A434" s="208"/>
      <c r="B434" s="208"/>
      <c r="C434" s="208"/>
      <c r="D434" s="208"/>
      <c r="E434" s="208"/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8"/>
      <c r="Y434" s="208"/>
      <c r="Z434" s="208"/>
    </row>
    <row r="435" ht="15.75" customHeight="1" spans="1:26">
      <c r="A435" s="208"/>
      <c r="B435" s="208"/>
      <c r="C435" s="208"/>
      <c r="D435" s="208"/>
      <c r="E435" s="208"/>
      <c r="F435" s="208"/>
      <c r="G435" s="208"/>
      <c r="H435" s="208"/>
      <c r="I435" s="208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  <c r="W435" s="208"/>
      <c r="X435" s="208"/>
      <c r="Y435" s="208"/>
      <c r="Z435" s="208"/>
    </row>
    <row r="436" ht="15.75" customHeight="1" spans="1:26">
      <c r="A436" s="208"/>
      <c r="B436" s="208"/>
      <c r="C436" s="208"/>
      <c r="D436" s="208"/>
      <c r="E436" s="208"/>
      <c r="F436" s="208"/>
      <c r="G436" s="208"/>
      <c r="H436" s="208"/>
      <c r="I436" s="208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</row>
    <row r="437" ht="15.75" customHeight="1" spans="1:26">
      <c r="A437" s="208"/>
      <c r="B437" s="208"/>
      <c r="C437" s="208"/>
      <c r="D437" s="208"/>
      <c r="E437" s="208"/>
      <c r="F437" s="208"/>
      <c r="G437" s="208"/>
      <c r="H437" s="208"/>
      <c r="I437" s="208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  <c r="W437" s="208"/>
      <c r="X437" s="208"/>
      <c r="Y437" s="208"/>
      <c r="Z437" s="208"/>
    </row>
    <row r="438" ht="15.75" customHeight="1" spans="1:26">
      <c r="A438" s="208"/>
      <c r="B438" s="208"/>
      <c r="C438" s="208"/>
      <c r="D438" s="208"/>
      <c r="E438" s="208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</row>
    <row r="439" ht="15.75" customHeight="1" spans="1:26">
      <c r="A439" s="208"/>
      <c r="B439" s="208"/>
      <c r="C439" s="208"/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</row>
    <row r="440" ht="15.75" customHeight="1" spans="1:26">
      <c r="A440" s="208"/>
      <c r="B440" s="208"/>
      <c r="C440" s="208"/>
      <c r="D440" s="208"/>
      <c r="E440" s="208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</row>
    <row r="441" ht="15.75" customHeight="1" spans="1:26">
      <c r="A441" s="208"/>
      <c r="B441" s="208"/>
      <c r="C441" s="208"/>
      <c r="D441" s="208"/>
      <c r="E441" s="208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</row>
    <row r="442" ht="15.75" customHeight="1" spans="1:26">
      <c r="A442" s="208"/>
      <c r="B442" s="208"/>
      <c r="C442" s="208"/>
      <c r="D442" s="208"/>
      <c r="E442" s="208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</row>
    <row r="443" ht="15.75" customHeight="1" spans="1:26">
      <c r="A443" s="208"/>
      <c r="B443" s="208"/>
      <c r="C443" s="208"/>
      <c r="D443" s="208"/>
      <c r="E443" s="208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</row>
    <row r="444" ht="15.75" customHeight="1" spans="1:26">
      <c r="A444" s="208"/>
      <c r="B444" s="208"/>
      <c r="C444" s="208"/>
      <c r="D444" s="208"/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</row>
    <row r="445" ht="15.75" customHeight="1" spans="1:26">
      <c r="A445" s="208"/>
      <c r="B445" s="208"/>
      <c r="C445" s="208"/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</row>
    <row r="446" ht="15.75" customHeight="1" spans="1:26">
      <c r="A446" s="208"/>
      <c r="B446" s="208"/>
      <c r="C446" s="208"/>
      <c r="D446" s="208"/>
      <c r="E446" s="208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</row>
    <row r="447" ht="15.75" customHeight="1" spans="1:26">
      <c r="A447" s="208"/>
      <c r="B447" s="208"/>
      <c r="C447" s="208"/>
      <c r="D447" s="208"/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</row>
    <row r="448" ht="15.75" customHeight="1" spans="1:26">
      <c r="A448" s="208"/>
      <c r="B448" s="208"/>
      <c r="C448" s="208"/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</row>
    <row r="449" ht="15.75" customHeight="1" spans="1:26">
      <c r="A449" s="208"/>
      <c r="B449" s="208"/>
      <c r="C449" s="208"/>
      <c r="D449" s="208"/>
      <c r="E449" s="208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</row>
    <row r="450" ht="15.75" customHeight="1" spans="1:26">
      <c r="A450" s="208"/>
      <c r="B450" s="208"/>
      <c r="C450" s="208"/>
      <c r="D450" s="208"/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</row>
    <row r="451" ht="15.75" customHeight="1" spans="1:26">
      <c r="A451" s="208"/>
      <c r="B451" s="208"/>
      <c r="C451" s="208"/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</row>
    <row r="452" ht="15.75" customHeight="1" spans="1:26">
      <c r="A452" s="208"/>
      <c r="B452" s="208"/>
      <c r="C452" s="208"/>
      <c r="D452" s="208"/>
      <c r="E452" s="208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</row>
    <row r="453" ht="15.75" customHeight="1" spans="1:26">
      <c r="A453" s="208"/>
      <c r="B453" s="208"/>
      <c r="C453" s="208"/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</row>
    <row r="454" ht="15.75" customHeight="1" spans="1:26">
      <c r="A454" s="208"/>
      <c r="B454" s="208"/>
      <c r="C454" s="208"/>
      <c r="D454" s="208"/>
      <c r="E454" s="208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</row>
    <row r="455" ht="15.75" customHeight="1" spans="1:26">
      <c r="A455" s="208"/>
      <c r="B455" s="208"/>
      <c r="C455" s="208"/>
      <c r="D455" s="208"/>
      <c r="E455" s="208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</row>
    <row r="456" ht="15.75" customHeight="1" spans="1:26">
      <c r="A456" s="208"/>
      <c r="B456" s="208"/>
      <c r="C456" s="208"/>
      <c r="D456" s="208"/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</row>
    <row r="457" ht="15.75" customHeight="1" spans="1:26">
      <c r="A457" s="208"/>
      <c r="B457" s="208"/>
      <c r="C457" s="208"/>
      <c r="D457" s="208"/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</row>
    <row r="458" ht="15.75" customHeight="1" spans="1:26">
      <c r="A458" s="208"/>
      <c r="B458" s="208"/>
      <c r="C458" s="208"/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</row>
    <row r="459" ht="15.75" customHeight="1" spans="1:26">
      <c r="A459" s="208"/>
      <c r="B459" s="208"/>
      <c r="C459" s="208"/>
      <c r="D459" s="208"/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8"/>
      <c r="R459" s="208"/>
      <c r="S459" s="208"/>
      <c r="T459" s="208"/>
      <c r="U459" s="208"/>
      <c r="V459" s="208"/>
      <c r="W459" s="208"/>
      <c r="X459" s="208"/>
      <c r="Y459" s="208"/>
      <c r="Z459" s="208"/>
    </row>
    <row r="460" ht="15.75" customHeight="1" spans="1:26">
      <c r="A460" s="208"/>
      <c r="B460" s="208"/>
      <c r="C460" s="208"/>
      <c r="D460" s="208"/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</row>
    <row r="461" ht="15.75" customHeight="1" spans="1:26">
      <c r="A461" s="208"/>
      <c r="B461" s="208"/>
      <c r="C461" s="208"/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</row>
    <row r="462" ht="15.75" customHeight="1" spans="1:26">
      <c r="A462" s="208"/>
      <c r="B462" s="208"/>
      <c r="C462" s="208"/>
      <c r="D462" s="208"/>
      <c r="E462" s="208"/>
      <c r="F462" s="208"/>
      <c r="G462" s="208"/>
      <c r="H462" s="208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  <c r="W462" s="208"/>
      <c r="X462" s="208"/>
      <c r="Y462" s="208"/>
      <c r="Z462" s="208"/>
    </row>
    <row r="463" ht="15.75" customHeight="1" spans="1:26">
      <c r="A463" s="208"/>
      <c r="B463" s="208"/>
      <c r="C463" s="208"/>
      <c r="D463" s="208"/>
      <c r="E463" s="208"/>
      <c r="F463" s="208"/>
      <c r="G463" s="208"/>
      <c r="H463" s="208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  <c r="W463" s="208"/>
      <c r="X463" s="208"/>
      <c r="Y463" s="208"/>
      <c r="Z463" s="208"/>
    </row>
    <row r="464" ht="15.75" customHeight="1" spans="1:26">
      <c r="A464" s="208"/>
      <c r="B464" s="208"/>
      <c r="C464" s="208"/>
      <c r="D464" s="208"/>
      <c r="E464" s="208"/>
      <c r="F464" s="208"/>
      <c r="G464" s="208"/>
      <c r="H464" s="208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  <c r="W464" s="208"/>
      <c r="X464" s="208"/>
      <c r="Y464" s="208"/>
      <c r="Z464" s="208"/>
    </row>
    <row r="465" ht="15.75" customHeight="1" spans="1:26">
      <c r="A465" s="208"/>
      <c r="B465" s="208"/>
      <c r="C465" s="208"/>
      <c r="D465" s="208"/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</row>
    <row r="466" ht="15.75" customHeight="1" spans="1:26">
      <c r="A466" s="208"/>
      <c r="B466" s="208"/>
      <c r="C466" s="208"/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</row>
    <row r="467" ht="15.75" customHeight="1" spans="1:26">
      <c r="A467" s="208"/>
      <c r="B467" s="208"/>
      <c r="C467" s="208"/>
      <c r="D467" s="208"/>
      <c r="E467" s="208"/>
      <c r="F467" s="208"/>
      <c r="G467" s="208"/>
      <c r="H467" s="208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  <c r="W467" s="208"/>
      <c r="X467" s="208"/>
      <c r="Y467" s="208"/>
      <c r="Z467" s="208"/>
    </row>
    <row r="468" ht="15.75" customHeight="1" spans="1:26">
      <c r="A468" s="208"/>
      <c r="B468" s="208"/>
      <c r="C468" s="208"/>
      <c r="D468" s="208"/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</row>
    <row r="469" ht="15.75" customHeight="1" spans="1:26">
      <c r="A469" s="208"/>
      <c r="B469" s="208"/>
      <c r="C469" s="208"/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</row>
    <row r="470" ht="15.75" customHeight="1" spans="1:26">
      <c r="A470" s="208"/>
      <c r="B470" s="208"/>
      <c r="C470" s="208"/>
      <c r="D470" s="208"/>
      <c r="E470" s="208"/>
      <c r="F470" s="208"/>
      <c r="G470" s="208"/>
      <c r="H470" s="208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  <c r="W470" s="208"/>
      <c r="X470" s="208"/>
      <c r="Y470" s="208"/>
      <c r="Z470" s="208"/>
    </row>
    <row r="471" ht="15.75" customHeight="1" spans="1:26">
      <c r="A471" s="208"/>
      <c r="B471" s="208"/>
      <c r="C471" s="208"/>
      <c r="D471" s="208"/>
      <c r="E471" s="208"/>
      <c r="F471" s="208"/>
      <c r="G471" s="208"/>
      <c r="H471" s="208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  <c r="W471" s="208"/>
      <c r="X471" s="208"/>
      <c r="Y471" s="208"/>
      <c r="Z471" s="208"/>
    </row>
    <row r="472" ht="15.75" customHeight="1" spans="1:26">
      <c r="A472" s="208"/>
      <c r="B472" s="208"/>
      <c r="C472" s="208"/>
      <c r="D472" s="208"/>
      <c r="E472" s="208"/>
      <c r="F472" s="208"/>
      <c r="G472" s="208"/>
      <c r="H472" s="208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  <c r="W472" s="208"/>
      <c r="X472" s="208"/>
      <c r="Y472" s="208"/>
      <c r="Z472" s="208"/>
    </row>
    <row r="473" ht="15.75" customHeight="1" spans="1:26">
      <c r="A473" s="208"/>
      <c r="B473" s="208"/>
      <c r="C473" s="208"/>
      <c r="D473" s="208"/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</row>
    <row r="474" ht="15.75" customHeight="1" spans="1:26">
      <c r="A474" s="208"/>
      <c r="B474" s="208"/>
      <c r="C474" s="208"/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</row>
    <row r="475" ht="15.75" customHeight="1" spans="1:26">
      <c r="A475" s="208"/>
      <c r="B475" s="208"/>
      <c r="C475" s="208"/>
      <c r="D475" s="208"/>
      <c r="E475" s="208"/>
      <c r="F475" s="208"/>
      <c r="G475" s="208"/>
      <c r="H475" s="208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  <c r="W475" s="208"/>
      <c r="X475" s="208"/>
      <c r="Y475" s="208"/>
      <c r="Z475" s="208"/>
    </row>
    <row r="476" ht="15.75" customHeight="1" spans="1:26">
      <c r="A476" s="208"/>
      <c r="B476" s="208"/>
      <c r="C476" s="208"/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</row>
    <row r="477" ht="15.75" customHeight="1" spans="1:26">
      <c r="A477" s="208"/>
      <c r="B477" s="208"/>
      <c r="C477" s="208"/>
      <c r="D477" s="208"/>
      <c r="E477" s="208"/>
      <c r="F477" s="208"/>
      <c r="G477" s="208"/>
      <c r="H477" s="208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  <c r="W477" s="208"/>
      <c r="X477" s="208"/>
      <c r="Y477" s="208"/>
      <c r="Z477" s="208"/>
    </row>
    <row r="478" ht="15.75" customHeight="1" spans="1:26">
      <c r="A478" s="208"/>
      <c r="B478" s="208"/>
      <c r="C478" s="208"/>
      <c r="D478" s="208"/>
      <c r="E478" s="208"/>
      <c r="F478" s="208"/>
      <c r="G478" s="208"/>
      <c r="H478" s="208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  <c r="W478" s="208"/>
      <c r="X478" s="208"/>
      <c r="Y478" s="208"/>
      <c r="Z478" s="208"/>
    </row>
    <row r="479" ht="15.75" customHeight="1" spans="1:26">
      <c r="A479" s="208"/>
      <c r="B479" s="208"/>
      <c r="C479" s="208"/>
      <c r="D479" s="208"/>
      <c r="E479" s="208"/>
      <c r="F479" s="208"/>
      <c r="G479" s="208"/>
      <c r="H479" s="208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  <c r="W479" s="208"/>
      <c r="X479" s="208"/>
      <c r="Y479" s="208"/>
      <c r="Z479" s="208"/>
    </row>
    <row r="480" ht="15.75" customHeight="1" spans="1:26">
      <c r="A480" s="208"/>
      <c r="B480" s="208"/>
      <c r="C480" s="208"/>
      <c r="D480" s="208"/>
      <c r="E480" s="208"/>
      <c r="F480" s="208"/>
      <c r="G480" s="208"/>
      <c r="H480" s="208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  <c r="W480" s="208"/>
      <c r="X480" s="208"/>
      <c r="Y480" s="208"/>
      <c r="Z480" s="208"/>
    </row>
    <row r="481" ht="15.75" customHeight="1" spans="1:26">
      <c r="A481" s="208"/>
      <c r="B481" s="208"/>
      <c r="C481" s="208"/>
      <c r="D481" s="208"/>
      <c r="E481" s="208"/>
      <c r="F481" s="208"/>
      <c r="G481" s="208"/>
      <c r="H481" s="208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  <c r="W481" s="208"/>
      <c r="X481" s="208"/>
      <c r="Y481" s="208"/>
      <c r="Z481" s="208"/>
    </row>
    <row r="482" ht="15.75" customHeight="1" spans="1:26">
      <c r="A482" s="208"/>
      <c r="B482" s="208"/>
      <c r="C482" s="208"/>
      <c r="D482" s="208"/>
      <c r="E482" s="208"/>
      <c r="F482" s="208"/>
      <c r="G482" s="208"/>
      <c r="H482" s="208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  <c r="W482" s="208"/>
      <c r="X482" s="208"/>
      <c r="Y482" s="208"/>
      <c r="Z482" s="208"/>
    </row>
    <row r="483" ht="15.75" customHeight="1" spans="1:26">
      <c r="A483" s="208"/>
      <c r="B483" s="208"/>
      <c r="C483" s="208"/>
      <c r="D483" s="208"/>
      <c r="E483" s="208"/>
      <c r="F483" s="208"/>
      <c r="G483" s="208"/>
      <c r="H483" s="208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  <c r="W483" s="208"/>
      <c r="X483" s="208"/>
      <c r="Y483" s="208"/>
      <c r="Z483" s="208"/>
    </row>
    <row r="484" ht="15.75" customHeight="1" spans="1:26">
      <c r="A484" s="208"/>
      <c r="B484" s="208"/>
      <c r="C484" s="208"/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  <c r="W484" s="208"/>
      <c r="X484" s="208"/>
      <c r="Y484" s="208"/>
      <c r="Z484" s="208"/>
    </row>
    <row r="485" ht="15.75" customHeight="1" spans="1:26">
      <c r="A485" s="208"/>
      <c r="B485" s="208"/>
      <c r="C485" s="208"/>
      <c r="D485" s="208"/>
      <c r="E485" s="208"/>
      <c r="F485" s="208"/>
      <c r="G485" s="208"/>
      <c r="H485" s="208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  <c r="W485" s="208"/>
      <c r="X485" s="208"/>
      <c r="Y485" s="208"/>
      <c r="Z485" s="208"/>
    </row>
    <row r="486" ht="15.75" customHeight="1" spans="1:26">
      <c r="A486" s="208"/>
      <c r="B486" s="208"/>
      <c r="C486" s="208"/>
      <c r="D486" s="208"/>
      <c r="E486" s="208"/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8"/>
      <c r="Y486" s="208"/>
      <c r="Z486" s="208"/>
    </row>
    <row r="487" ht="15.75" customHeight="1" spans="1:26">
      <c r="A487" s="208"/>
      <c r="B487" s="208"/>
      <c r="C487" s="208"/>
      <c r="D487" s="208"/>
      <c r="E487" s="208"/>
      <c r="F487" s="208"/>
      <c r="G487" s="208"/>
      <c r="H487" s="208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  <c r="W487" s="208"/>
      <c r="X487" s="208"/>
      <c r="Y487" s="208"/>
      <c r="Z487" s="208"/>
    </row>
    <row r="488" ht="15.75" customHeight="1" spans="1:26">
      <c r="A488" s="208"/>
      <c r="B488" s="208"/>
      <c r="C488" s="208"/>
      <c r="D488" s="208"/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</row>
    <row r="489" ht="15.75" customHeight="1" spans="1:26">
      <c r="A489" s="208"/>
      <c r="B489" s="208"/>
      <c r="C489" s="208"/>
      <c r="D489" s="208"/>
      <c r="E489" s="208"/>
      <c r="F489" s="208"/>
      <c r="G489" s="208"/>
      <c r="H489" s="208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  <c r="W489" s="208"/>
      <c r="X489" s="208"/>
      <c r="Y489" s="208"/>
      <c r="Z489" s="208"/>
    </row>
    <row r="490" ht="15.75" customHeight="1" spans="1:26">
      <c r="A490" s="208"/>
      <c r="B490" s="208"/>
      <c r="C490" s="208"/>
      <c r="D490" s="208"/>
      <c r="E490" s="208"/>
      <c r="F490" s="208"/>
      <c r="G490" s="208"/>
      <c r="H490" s="208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  <c r="W490" s="208"/>
      <c r="X490" s="208"/>
      <c r="Y490" s="208"/>
      <c r="Z490" s="208"/>
    </row>
    <row r="491" ht="15.75" customHeight="1" spans="1:26">
      <c r="A491" s="208"/>
      <c r="B491" s="208"/>
      <c r="C491" s="208"/>
      <c r="D491" s="208"/>
      <c r="E491" s="208"/>
      <c r="F491" s="208"/>
      <c r="G491" s="208"/>
      <c r="H491" s="208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  <c r="W491" s="208"/>
      <c r="X491" s="208"/>
      <c r="Y491" s="208"/>
      <c r="Z491" s="208"/>
    </row>
    <row r="492" ht="15.75" customHeight="1" spans="1:26">
      <c r="A492" s="208"/>
      <c r="B492" s="208"/>
      <c r="C492" s="208"/>
      <c r="D492" s="208"/>
      <c r="E492" s="208"/>
      <c r="F492" s="208"/>
      <c r="G492" s="208"/>
      <c r="H492" s="208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</row>
    <row r="493" ht="15.75" customHeight="1" spans="1:26">
      <c r="A493" s="208"/>
      <c r="B493" s="208"/>
      <c r="C493" s="208"/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</row>
    <row r="494" ht="15.75" customHeight="1" spans="1:26">
      <c r="A494" s="208"/>
      <c r="B494" s="208"/>
      <c r="C494" s="208"/>
      <c r="D494" s="208"/>
      <c r="E494" s="208"/>
      <c r="F494" s="208"/>
      <c r="G494" s="208"/>
      <c r="H494" s="208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</row>
    <row r="495" ht="15.75" customHeight="1" spans="1:26">
      <c r="A495" s="208"/>
      <c r="B495" s="208"/>
      <c r="C495" s="208"/>
      <c r="D495" s="208"/>
      <c r="E495" s="208"/>
      <c r="F495" s="208"/>
      <c r="G495" s="208"/>
      <c r="H495" s="208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</row>
    <row r="496" ht="15.75" customHeight="1" spans="1:26">
      <c r="A496" s="208"/>
      <c r="B496" s="208"/>
      <c r="C496" s="208"/>
      <c r="D496" s="208"/>
      <c r="E496" s="208"/>
      <c r="F496" s="208"/>
      <c r="G496" s="208"/>
      <c r="H496" s="208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</row>
    <row r="497" ht="15.75" customHeight="1" spans="1:26">
      <c r="A497" s="208"/>
      <c r="B497" s="208"/>
      <c r="C497" s="208"/>
      <c r="D497" s="208"/>
      <c r="E497" s="208"/>
      <c r="F497" s="208"/>
      <c r="G497" s="208"/>
      <c r="H497" s="208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</row>
    <row r="498" ht="15.75" customHeight="1" spans="1:26">
      <c r="A498" s="208"/>
      <c r="B498" s="208"/>
      <c r="C498" s="208"/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</row>
    <row r="499" ht="15.75" customHeight="1" spans="1:26">
      <c r="A499" s="208"/>
      <c r="B499" s="208"/>
      <c r="C499" s="208"/>
      <c r="D499" s="208"/>
      <c r="E499" s="208"/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</row>
    <row r="500" ht="15.75" customHeight="1" spans="1:26">
      <c r="A500" s="208"/>
      <c r="B500" s="208"/>
      <c r="C500" s="208"/>
      <c r="D500" s="208"/>
      <c r="E500" s="208"/>
      <c r="F500" s="208"/>
      <c r="G500" s="208"/>
      <c r="H500" s="208"/>
      <c r="I500" s="208"/>
      <c r="J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  <c r="U500" s="208"/>
      <c r="V500" s="208"/>
      <c r="W500" s="208"/>
      <c r="X500" s="208"/>
      <c r="Y500" s="208"/>
      <c r="Z500" s="208"/>
    </row>
    <row r="501" ht="15.75" customHeight="1" spans="1:26">
      <c r="A501" s="208"/>
      <c r="B501" s="208"/>
      <c r="C501" s="208"/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</row>
    <row r="502" ht="15.75" customHeight="1" spans="1:26">
      <c r="A502" s="208"/>
      <c r="B502" s="208"/>
      <c r="C502" s="208"/>
      <c r="D502" s="208"/>
      <c r="E502" s="208"/>
      <c r="F502" s="208"/>
      <c r="G502" s="208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  <c r="W502" s="208"/>
      <c r="X502" s="208"/>
      <c r="Y502" s="208"/>
      <c r="Z502" s="208"/>
    </row>
    <row r="503" ht="15.75" customHeight="1" spans="1:26">
      <c r="A503" s="208"/>
      <c r="B503" s="208"/>
      <c r="C503" s="208"/>
      <c r="D503" s="208"/>
      <c r="E503" s="208"/>
      <c r="F503" s="208"/>
      <c r="G503" s="208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  <c r="W503" s="208"/>
      <c r="X503" s="208"/>
      <c r="Y503" s="208"/>
      <c r="Z503" s="208"/>
    </row>
    <row r="504" ht="15.75" customHeight="1" spans="1:26">
      <c r="A504" s="208"/>
      <c r="B504" s="208"/>
      <c r="C504" s="208"/>
      <c r="D504" s="208"/>
      <c r="E504" s="208"/>
      <c r="F504" s="208"/>
      <c r="G504" s="208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  <c r="W504" s="208"/>
      <c r="X504" s="208"/>
      <c r="Y504" s="208"/>
      <c r="Z504" s="208"/>
    </row>
    <row r="505" ht="15.75" customHeight="1" spans="1:26">
      <c r="A505" s="208"/>
      <c r="B505" s="208"/>
      <c r="C505" s="208"/>
      <c r="D505" s="208"/>
      <c r="E505" s="208"/>
      <c r="F505" s="208"/>
      <c r="G505" s="208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  <c r="W505" s="208"/>
      <c r="X505" s="208"/>
      <c r="Y505" s="208"/>
      <c r="Z505" s="208"/>
    </row>
    <row r="506" ht="15.75" customHeight="1" spans="1:26">
      <c r="A506" s="208"/>
      <c r="B506" s="208"/>
      <c r="C506" s="208"/>
      <c r="D506" s="208"/>
      <c r="E506" s="208"/>
      <c r="F506" s="208"/>
      <c r="G506" s="208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  <c r="W506" s="208"/>
      <c r="X506" s="208"/>
      <c r="Y506" s="208"/>
      <c r="Z506" s="208"/>
    </row>
    <row r="507" ht="15.75" customHeight="1" spans="1:26">
      <c r="A507" s="208"/>
      <c r="B507" s="208"/>
      <c r="C507" s="208"/>
      <c r="D507" s="208"/>
      <c r="E507" s="208"/>
      <c r="F507" s="208"/>
      <c r="G507" s="208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  <c r="W507" s="208"/>
      <c r="X507" s="208"/>
      <c r="Y507" s="208"/>
      <c r="Z507" s="208"/>
    </row>
    <row r="508" ht="15.75" customHeight="1" spans="1:26">
      <c r="A508" s="208"/>
      <c r="B508" s="208"/>
      <c r="C508" s="208"/>
      <c r="D508" s="208"/>
      <c r="E508" s="208"/>
      <c r="F508" s="208"/>
      <c r="G508" s="208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  <c r="W508" s="208"/>
      <c r="X508" s="208"/>
      <c r="Y508" s="208"/>
      <c r="Z508" s="208"/>
    </row>
    <row r="509" ht="15.75" customHeight="1" spans="1:26">
      <c r="A509" s="208"/>
      <c r="B509" s="208"/>
      <c r="C509" s="208"/>
      <c r="D509" s="208"/>
      <c r="E509" s="208"/>
      <c r="F509" s="208"/>
      <c r="G509" s="208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  <c r="W509" s="208"/>
      <c r="X509" s="208"/>
      <c r="Y509" s="208"/>
      <c r="Z509" s="208"/>
    </row>
    <row r="510" ht="15.75" customHeight="1" spans="1:26">
      <c r="A510" s="208"/>
      <c r="B510" s="208"/>
      <c r="C510" s="208"/>
      <c r="D510" s="208"/>
      <c r="E510" s="208"/>
      <c r="F510" s="208"/>
      <c r="G510" s="208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</row>
    <row r="511" ht="15.75" customHeight="1" spans="1:26">
      <c r="A511" s="208"/>
      <c r="B511" s="208"/>
      <c r="C511" s="208"/>
      <c r="D511" s="208"/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</row>
    <row r="512" ht="15.75" customHeight="1" spans="1:26">
      <c r="A512" s="208"/>
      <c r="B512" s="208"/>
      <c r="C512" s="208"/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</row>
    <row r="513" ht="15.75" customHeight="1" spans="1:26">
      <c r="A513" s="208"/>
      <c r="B513" s="208"/>
      <c r="C513" s="208"/>
      <c r="D513" s="208"/>
      <c r="E513" s="208"/>
      <c r="F513" s="208"/>
      <c r="G513" s="208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</row>
    <row r="514" ht="15.75" customHeight="1" spans="1:26">
      <c r="A514" s="208"/>
      <c r="B514" s="208"/>
      <c r="C514" s="208"/>
      <c r="D514" s="208"/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</row>
    <row r="515" ht="15.75" customHeight="1" spans="1:26">
      <c r="A515" s="208"/>
      <c r="B515" s="208"/>
      <c r="C515" s="208"/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</row>
    <row r="516" ht="15.75" customHeight="1" spans="1:26">
      <c r="A516" s="208"/>
      <c r="B516" s="208"/>
      <c r="C516" s="208"/>
      <c r="D516" s="208"/>
      <c r="E516" s="208"/>
      <c r="F516" s="208"/>
      <c r="G516" s="208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</row>
    <row r="517" ht="15.75" customHeight="1" spans="1:26">
      <c r="A517" s="208"/>
      <c r="B517" s="208"/>
      <c r="C517" s="208"/>
      <c r="D517" s="208"/>
      <c r="E517" s="208"/>
      <c r="F517" s="208"/>
      <c r="G517" s="208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</row>
    <row r="518" ht="15.75" customHeight="1" spans="1:26">
      <c r="A518" s="208"/>
      <c r="B518" s="208"/>
      <c r="C518" s="208"/>
      <c r="D518" s="208"/>
      <c r="E518" s="208"/>
      <c r="F518" s="208"/>
      <c r="G518" s="208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</row>
    <row r="519" ht="15.75" customHeight="1" spans="1:26">
      <c r="A519" s="208"/>
      <c r="B519" s="208"/>
      <c r="C519" s="208"/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  <c r="W519" s="208"/>
      <c r="X519" s="208"/>
      <c r="Y519" s="208"/>
      <c r="Z519" s="208"/>
    </row>
    <row r="520" ht="15.75" customHeight="1" spans="1:26">
      <c r="A520" s="208"/>
      <c r="B520" s="208"/>
      <c r="C520" s="208"/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</row>
    <row r="521" ht="15.75" customHeight="1" spans="1:26">
      <c r="A521" s="208"/>
      <c r="B521" s="208"/>
      <c r="C521" s="208"/>
      <c r="D521" s="208"/>
      <c r="E521" s="208"/>
      <c r="F521" s="208"/>
      <c r="G521" s="208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  <c r="W521" s="208"/>
      <c r="X521" s="208"/>
      <c r="Y521" s="208"/>
      <c r="Z521" s="208"/>
    </row>
    <row r="522" ht="15.75" customHeight="1" spans="1:26">
      <c r="A522" s="208"/>
      <c r="B522" s="208"/>
      <c r="C522" s="208"/>
      <c r="D522" s="208"/>
      <c r="E522" s="208"/>
      <c r="F522" s="208"/>
      <c r="G522" s="208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  <c r="W522" s="208"/>
      <c r="X522" s="208"/>
      <c r="Y522" s="208"/>
      <c r="Z522" s="208"/>
    </row>
    <row r="523" ht="15.75" customHeight="1" spans="1:26">
      <c r="A523" s="208"/>
      <c r="B523" s="208"/>
      <c r="C523" s="208"/>
      <c r="D523" s="208"/>
      <c r="E523" s="208"/>
      <c r="F523" s="208"/>
      <c r="G523" s="208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  <c r="W523" s="208"/>
      <c r="X523" s="208"/>
      <c r="Y523" s="208"/>
      <c r="Z523" s="208"/>
    </row>
    <row r="524" ht="15.75" customHeight="1" spans="1:26">
      <c r="A524" s="208"/>
      <c r="B524" s="208"/>
      <c r="C524" s="208"/>
      <c r="D524" s="208"/>
      <c r="E524" s="208"/>
      <c r="F524" s="208"/>
      <c r="G524" s="208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  <c r="W524" s="208"/>
      <c r="X524" s="208"/>
      <c r="Y524" s="208"/>
      <c r="Z524" s="208"/>
    </row>
    <row r="525" ht="15.75" customHeight="1" spans="1:26">
      <c r="A525" s="208"/>
      <c r="B525" s="208"/>
      <c r="C525" s="208"/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</row>
    <row r="526" ht="15.75" customHeight="1" spans="1:26">
      <c r="A526" s="208"/>
      <c r="B526" s="208"/>
      <c r="C526" s="208"/>
      <c r="D526" s="208"/>
      <c r="E526" s="208"/>
      <c r="F526" s="208"/>
      <c r="G526" s="208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  <c r="W526" s="208"/>
      <c r="X526" s="208"/>
      <c r="Y526" s="208"/>
      <c r="Z526" s="208"/>
    </row>
    <row r="527" ht="15.75" customHeight="1" spans="1:26">
      <c r="A527" s="208"/>
      <c r="B527" s="208"/>
      <c r="C527" s="208"/>
      <c r="D527" s="208"/>
      <c r="E527" s="208"/>
      <c r="F527" s="208"/>
      <c r="G527" s="208"/>
      <c r="H527" s="208"/>
      <c r="I527" s="208"/>
      <c r="J527" s="208"/>
      <c r="K527" s="208"/>
      <c r="L527" s="208"/>
      <c r="M527" s="208"/>
      <c r="N527" s="208"/>
      <c r="O527" s="208"/>
      <c r="P527" s="208"/>
      <c r="Q527" s="208"/>
      <c r="R527" s="208"/>
      <c r="S527" s="208"/>
      <c r="T527" s="208"/>
      <c r="U527" s="208"/>
      <c r="V527" s="208"/>
      <c r="W527" s="208"/>
      <c r="X527" s="208"/>
      <c r="Y527" s="208"/>
      <c r="Z527" s="208"/>
    </row>
    <row r="528" ht="15.75" customHeight="1" spans="1:26">
      <c r="A528" s="208"/>
      <c r="B528" s="208"/>
      <c r="C528" s="208"/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</row>
    <row r="529" ht="15.75" customHeight="1" spans="1:26">
      <c r="A529" s="208"/>
      <c r="B529" s="208"/>
      <c r="C529" s="208"/>
      <c r="D529" s="208"/>
      <c r="E529" s="208"/>
      <c r="F529" s="208"/>
      <c r="G529" s="208"/>
      <c r="H529" s="208"/>
      <c r="I529" s="208"/>
      <c r="J529" s="208"/>
      <c r="K529" s="208"/>
      <c r="L529" s="208"/>
      <c r="M529" s="208"/>
      <c r="N529" s="208"/>
      <c r="O529" s="208"/>
      <c r="P529" s="208"/>
      <c r="Q529" s="208"/>
      <c r="R529" s="208"/>
      <c r="S529" s="208"/>
      <c r="T529" s="208"/>
      <c r="U529" s="208"/>
      <c r="V529" s="208"/>
      <c r="W529" s="208"/>
      <c r="X529" s="208"/>
      <c r="Y529" s="208"/>
      <c r="Z529" s="208"/>
    </row>
    <row r="530" ht="15.75" customHeight="1" spans="1:26">
      <c r="A530" s="208"/>
      <c r="B530" s="208"/>
      <c r="C530" s="208"/>
      <c r="D530" s="208"/>
      <c r="E530" s="208"/>
      <c r="F530" s="208"/>
      <c r="G530" s="208"/>
      <c r="H530" s="208"/>
      <c r="I530" s="208"/>
      <c r="J530" s="208"/>
      <c r="K530" s="208"/>
      <c r="L530" s="208"/>
      <c r="M530" s="208"/>
      <c r="N530" s="208"/>
      <c r="O530" s="208"/>
      <c r="P530" s="208"/>
      <c r="Q530" s="208"/>
      <c r="R530" s="208"/>
      <c r="S530" s="208"/>
      <c r="T530" s="208"/>
      <c r="U530" s="208"/>
      <c r="V530" s="208"/>
      <c r="W530" s="208"/>
      <c r="X530" s="208"/>
      <c r="Y530" s="208"/>
      <c r="Z530" s="208"/>
    </row>
    <row r="531" ht="15.75" customHeight="1" spans="1:26">
      <c r="A531" s="208"/>
      <c r="B531" s="208"/>
      <c r="C531" s="208"/>
      <c r="D531" s="208"/>
      <c r="E531" s="208"/>
      <c r="F531" s="208"/>
      <c r="G531" s="208"/>
      <c r="H531" s="208"/>
      <c r="I531" s="208"/>
      <c r="J531" s="208"/>
      <c r="K531" s="208"/>
      <c r="L531" s="208"/>
      <c r="M531" s="208"/>
      <c r="N531" s="208"/>
      <c r="O531" s="208"/>
      <c r="P531" s="208"/>
      <c r="Q531" s="208"/>
      <c r="R531" s="208"/>
      <c r="S531" s="208"/>
      <c r="T531" s="208"/>
      <c r="U531" s="208"/>
      <c r="V531" s="208"/>
      <c r="W531" s="208"/>
      <c r="X531" s="208"/>
      <c r="Y531" s="208"/>
      <c r="Z531" s="208"/>
    </row>
    <row r="532" ht="15.75" customHeight="1" spans="1:26">
      <c r="A532" s="208"/>
      <c r="B532" s="208"/>
      <c r="C532" s="208"/>
      <c r="D532" s="208"/>
      <c r="E532" s="208"/>
      <c r="F532" s="208"/>
      <c r="G532" s="208"/>
      <c r="H532" s="208"/>
      <c r="I532" s="208"/>
      <c r="J532" s="208"/>
      <c r="K532" s="208"/>
      <c r="L532" s="208"/>
      <c r="M532" s="208"/>
      <c r="N532" s="208"/>
      <c r="O532" s="208"/>
      <c r="P532" s="208"/>
      <c r="Q532" s="208"/>
      <c r="R532" s="208"/>
      <c r="S532" s="208"/>
      <c r="T532" s="208"/>
      <c r="U532" s="208"/>
      <c r="V532" s="208"/>
      <c r="W532" s="208"/>
      <c r="X532" s="208"/>
      <c r="Y532" s="208"/>
      <c r="Z532" s="208"/>
    </row>
    <row r="533" ht="15.75" customHeight="1" spans="1:26">
      <c r="A533" s="208"/>
      <c r="B533" s="208"/>
      <c r="C533" s="208"/>
      <c r="D533" s="208"/>
      <c r="E533" s="208"/>
      <c r="F533" s="208"/>
      <c r="G533" s="208"/>
      <c r="H533" s="208"/>
      <c r="I533" s="208"/>
      <c r="J533" s="208"/>
      <c r="K533" s="208"/>
      <c r="L533" s="208"/>
      <c r="M533" s="208"/>
      <c r="N533" s="208"/>
      <c r="O533" s="208"/>
      <c r="P533" s="208"/>
      <c r="Q533" s="208"/>
      <c r="R533" s="208"/>
      <c r="S533" s="208"/>
      <c r="T533" s="208"/>
      <c r="U533" s="208"/>
      <c r="V533" s="208"/>
      <c r="W533" s="208"/>
      <c r="X533" s="208"/>
      <c r="Y533" s="208"/>
      <c r="Z533" s="208"/>
    </row>
    <row r="534" ht="15.75" customHeight="1" spans="1:26">
      <c r="A534" s="208"/>
      <c r="B534" s="208"/>
      <c r="C534" s="208"/>
      <c r="D534" s="208"/>
      <c r="E534" s="208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</row>
    <row r="535" ht="15.75" customHeight="1" spans="1:26">
      <c r="A535" s="208"/>
      <c r="B535" s="208"/>
      <c r="C535" s="208"/>
      <c r="D535" s="208"/>
      <c r="E535" s="208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</row>
    <row r="536" ht="15.75" customHeight="1" spans="1:26">
      <c r="A536" s="208"/>
      <c r="B536" s="208"/>
      <c r="C536" s="208"/>
      <c r="D536" s="208"/>
      <c r="E536" s="208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</row>
    <row r="537" ht="15.75" customHeight="1" spans="1:26">
      <c r="A537" s="208"/>
      <c r="B537" s="208"/>
      <c r="C537" s="208"/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</row>
    <row r="538" ht="15.75" customHeight="1" spans="1:26">
      <c r="A538" s="208"/>
      <c r="B538" s="208"/>
      <c r="C538" s="208"/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</row>
    <row r="539" ht="15.75" customHeight="1" spans="1:26">
      <c r="A539" s="208"/>
      <c r="B539" s="208"/>
      <c r="C539" s="208"/>
      <c r="D539" s="208"/>
      <c r="E539" s="208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</row>
    <row r="540" ht="15.75" customHeight="1" spans="1:26">
      <c r="A540" s="208"/>
      <c r="B540" s="208"/>
      <c r="C540" s="208"/>
      <c r="D540" s="208"/>
      <c r="E540" s="208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</row>
    <row r="541" ht="15.75" customHeight="1" spans="1:26">
      <c r="A541" s="208"/>
      <c r="B541" s="208"/>
      <c r="C541" s="208"/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</row>
    <row r="542" ht="15.75" customHeight="1" spans="1:26">
      <c r="A542" s="208"/>
      <c r="B542" s="208"/>
      <c r="C542" s="208"/>
      <c r="D542" s="208"/>
      <c r="E542" s="208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</row>
    <row r="543" ht="15.75" customHeight="1" spans="1:26">
      <c r="A543" s="208"/>
      <c r="B543" s="208"/>
      <c r="C543" s="208"/>
      <c r="D543" s="208"/>
      <c r="E543" s="208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</row>
    <row r="544" ht="15.75" customHeight="1" spans="1:26">
      <c r="A544" s="208"/>
      <c r="B544" s="208"/>
      <c r="C544" s="208"/>
      <c r="D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</row>
    <row r="545" ht="15.75" customHeight="1" spans="1:26">
      <c r="A545" s="208"/>
      <c r="B545" s="208"/>
      <c r="C545" s="208"/>
      <c r="D545" s="208"/>
      <c r="E545" s="208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</row>
    <row r="546" ht="15.75" customHeight="1" spans="1:26">
      <c r="A546" s="208"/>
      <c r="B546" s="208"/>
      <c r="C546" s="208"/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</row>
    <row r="547" ht="15.75" customHeight="1" spans="1:26">
      <c r="A547" s="208"/>
      <c r="B547" s="208"/>
      <c r="C547" s="208"/>
      <c r="D547" s="208"/>
      <c r="E547" s="208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</row>
    <row r="548" ht="15.75" customHeight="1" spans="1:26">
      <c r="A548" s="208"/>
      <c r="B548" s="208"/>
      <c r="C548" s="208"/>
      <c r="D548" s="208"/>
      <c r="E548" s="208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</row>
    <row r="549" ht="15.75" customHeight="1" spans="1:26">
      <c r="A549" s="208"/>
      <c r="B549" s="208"/>
      <c r="C549" s="208"/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</row>
    <row r="550" ht="15.75" customHeight="1" spans="1:26">
      <c r="A550" s="208"/>
      <c r="B550" s="208"/>
      <c r="C550" s="208"/>
      <c r="D550" s="208"/>
      <c r="E550" s="208"/>
      <c r="F550" s="208"/>
      <c r="G550" s="208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</row>
    <row r="551" ht="15.75" customHeight="1" spans="1:26">
      <c r="A551" s="208"/>
      <c r="B551" s="208"/>
      <c r="C551" s="208"/>
      <c r="D551" s="208"/>
      <c r="E551" s="208"/>
      <c r="F551" s="208"/>
      <c r="G551" s="208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</row>
    <row r="552" ht="15.75" customHeight="1" spans="1:26">
      <c r="A552" s="208"/>
      <c r="B552" s="208"/>
      <c r="C552" s="208"/>
      <c r="D552" s="208"/>
      <c r="E552" s="208"/>
      <c r="F552" s="208"/>
      <c r="G552" s="208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</row>
    <row r="553" ht="15.75" customHeight="1" spans="1:26">
      <c r="A553" s="208"/>
      <c r="B553" s="208"/>
      <c r="C553" s="208"/>
      <c r="D553" s="208"/>
      <c r="E553" s="208"/>
      <c r="F553" s="208"/>
      <c r="G553" s="208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</row>
    <row r="554" ht="15.75" customHeight="1" spans="1:26">
      <c r="A554" s="208"/>
      <c r="B554" s="208"/>
      <c r="C554" s="208"/>
      <c r="D554" s="208"/>
      <c r="E554" s="208"/>
      <c r="F554" s="208"/>
      <c r="G554" s="208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</row>
    <row r="555" ht="15.75" customHeight="1" spans="1:26">
      <c r="A555" s="208"/>
      <c r="B555" s="208"/>
      <c r="C555" s="208"/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  <c r="P555" s="208"/>
      <c r="Q555" s="208"/>
      <c r="R555" s="208"/>
      <c r="S555" s="208"/>
      <c r="T555" s="208"/>
      <c r="U555" s="208"/>
      <c r="V555" s="208"/>
      <c r="W555" s="208"/>
      <c r="X555" s="208"/>
      <c r="Y555" s="208"/>
      <c r="Z555" s="208"/>
    </row>
    <row r="556" ht="15.75" customHeight="1" spans="1:26">
      <c r="A556" s="208"/>
      <c r="B556" s="208"/>
      <c r="C556" s="208"/>
      <c r="D556" s="208"/>
      <c r="E556" s="208"/>
      <c r="F556" s="208"/>
      <c r="G556" s="208"/>
      <c r="H556" s="208"/>
      <c r="I556" s="208"/>
      <c r="J556" s="208"/>
      <c r="K556" s="208"/>
      <c r="L556" s="208"/>
      <c r="M556" s="208"/>
      <c r="N556" s="208"/>
      <c r="O556" s="208"/>
      <c r="P556" s="208"/>
      <c r="Q556" s="208"/>
      <c r="R556" s="208"/>
      <c r="S556" s="208"/>
      <c r="T556" s="208"/>
      <c r="U556" s="208"/>
      <c r="V556" s="208"/>
      <c r="W556" s="208"/>
      <c r="X556" s="208"/>
      <c r="Y556" s="208"/>
      <c r="Z556" s="208"/>
    </row>
    <row r="557" ht="15.75" customHeight="1" spans="1:26">
      <c r="A557" s="208"/>
      <c r="B557" s="208"/>
      <c r="C557" s="208"/>
      <c r="D557" s="208"/>
      <c r="E557" s="208"/>
      <c r="F557" s="208"/>
      <c r="G557" s="208"/>
      <c r="H557" s="208"/>
      <c r="I557" s="208"/>
      <c r="J557" s="208"/>
      <c r="K557" s="208"/>
      <c r="L557" s="208"/>
      <c r="M557" s="208"/>
      <c r="N557" s="208"/>
      <c r="O557" s="208"/>
      <c r="P557" s="208"/>
      <c r="Q557" s="208"/>
      <c r="R557" s="208"/>
      <c r="S557" s="208"/>
      <c r="T557" s="208"/>
      <c r="U557" s="208"/>
      <c r="V557" s="208"/>
      <c r="W557" s="208"/>
      <c r="X557" s="208"/>
      <c r="Y557" s="208"/>
      <c r="Z557" s="208"/>
    </row>
    <row r="558" ht="15.75" customHeight="1" spans="1:26">
      <c r="A558" s="208"/>
      <c r="B558" s="208"/>
      <c r="C558" s="208"/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</row>
    <row r="559" ht="15.75" customHeight="1" spans="1:26">
      <c r="A559" s="208"/>
      <c r="B559" s="208"/>
      <c r="C559" s="208"/>
      <c r="D559" s="208"/>
      <c r="E559" s="208"/>
      <c r="F559" s="208"/>
      <c r="G559" s="208"/>
      <c r="H559" s="208"/>
      <c r="I559" s="208"/>
      <c r="J559" s="208"/>
      <c r="K559" s="208"/>
      <c r="L559" s="208"/>
      <c r="M559" s="208"/>
      <c r="N559" s="208"/>
      <c r="O559" s="208"/>
      <c r="P559" s="208"/>
      <c r="Q559" s="208"/>
      <c r="R559" s="208"/>
      <c r="S559" s="208"/>
      <c r="T559" s="208"/>
      <c r="U559" s="208"/>
      <c r="V559" s="208"/>
      <c r="W559" s="208"/>
      <c r="X559" s="208"/>
      <c r="Y559" s="208"/>
      <c r="Z559" s="208"/>
    </row>
    <row r="560" ht="15.75" customHeight="1" spans="1:26">
      <c r="A560" s="208"/>
      <c r="B560" s="208"/>
      <c r="C560" s="208"/>
      <c r="D560" s="208"/>
      <c r="E560" s="208"/>
      <c r="F560" s="208"/>
      <c r="G560" s="208"/>
      <c r="H560" s="208"/>
      <c r="I560" s="208"/>
      <c r="J560" s="208"/>
      <c r="K560" s="208"/>
      <c r="L560" s="208"/>
      <c r="M560" s="208"/>
      <c r="N560" s="208"/>
      <c r="O560" s="208"/>
      <c r="P560" s="208"/>
      <c r="Q560" s="208"/>
      <c r="R560" s="208"/>
      <c r="S560" s="208"/>
      <c r="T560" s="208"/>
      <c r="U560" s="208"/>
      <c r="V560" s="208"/>
      <c r="W560" s="208"/>
      <c r="X560" s="208"/>
      <c r="Y560" s="208"/>
      <c r="Z560" s="208"/>
    </row>
    <row r="561" ht="15.75" customHeight="1" spans="1:26">
      <c r="A561" s="208"/>
      <c r="B561" s="208"/>
      <c r="C561" s="208"/>
      <c r="D561" s="208"/>
      <c r="E561" s="208"/>
      <c r="F561" s="208"/>
      <c r="G561" s="208"/>
      <c r="H561" s="208"/>
      <c r="I561" s="208"/>
      <c r="J561" s="208"/>
      <c r="K561" s="208"/>
      <c r="L561" s="208"/>
      <c r="M561" s="208"/>
      <c r="N561" s="208"/>
      <c r="O561" s="208"/>
      <c r="P561" s="208"/>
      <c r="Q561" s="208"/>
      <c r="R561" s="208"/>
      <c r="S561" s="208"/>
      <c r="T561" s="208"/>
      <c r="U561" s="208"/>
      <c r="V561" s="208"/>
      <c r="W561" s="208"/>
      <c r="X561" s="208"/>
      <c r="Y561" s="208"/>
      <c r="Z561" s="208"/>
    </row>
    <row r="562" ht="15.75" customHeight="1" spans="1:26">
      <c r="A562" s="208"/>
      <c r="B562" s="208"/>
      <c r="C562" s="208"/>
      <c r="D562" s="208"/>
      <c r="E562" s="208"/>
      <c r="F562" s="208"/>
      <c r="G562" s="208"/>
      <c r="H562" s="208"/>
      <c r="I562" s="208"/>
      <c r="J562" s="208"/>
      <c r="K562" s="208"/>
      <c r="L562" s="208"/>
      <c r="M562" s="208"/>
      <c r="N562" s="208"/>
      <c r="O562" s="208"/>
      <c r="P562" s="208"/>
      <c r="Q562" s="208"/>
      <c r="R562" s="208"/>
      <c r="S562" s="208"/>
      <c r="T562" s="208"/>
      <c r="U562" s="208"/>
      <c r="V562" s="208"/>
      <c r="W562" s="208"/>
      <c r="X562" s="208"/>
      <c r="Y562" s="208"/>
      <c r="Z562" s="208"/>
    </row>
    <row r="563" ht="15.75" customHeight="1" spans="1:26">
      <c r="A563" s="208"/>
      <c r="B563" s="208"/>
      <c r="C563" s="208"/>
      <c r="D563" s="208"/>
      <c r="E563" s="208"/>
      <c r="F563" s="208"/>
      <c r="G563" s="208"/>
      <c r="H563" s="208"/>
      <c r="I563" s="208"/>
      <c r="J563" s="208"/>
      <c r="K563" s="208"/>
      <c r="L563" s="208"/>
      <c r="M563" s="208"/>
      <c r="N563" s="208"/>
      <c r="O563" s="208"/>
      <c r="P563" s="208"/>
      <c r="Q563" s="208"/>
      <c r="R563" s="208"/>
      <c r="S563" s="208"/>
      <c r="T563" s="208"/>
      <c r="U563" s="208"/>
      <c r="V563" s="208"/>
      <c r="W563" s="208"/>
      <c r="X563" s="208"/>
      <c r="Y563" s="208"/>
      <c r="Z563" s="208"/>
    </row>
    <row r="564" ht="15.75" customHeight="1" spans="1:26">
      <c r="A564" s="208"/>
      <c r="B564" s="208"/>
      <c r="C564" s="208"/>
      <c r="D564" s="208"/>
      <c r="E564" s="208"/>
      <c r="F564" s="208"/>
      <c r="G564" s="208"/>
      <c r="H564" s="208"/>
      <c r="I564" s="208"/>
      <c r="J564" s="208"/>
      <c r="K564" s="208"/>
      <c r="L564" s="208"/>
      <c r="M564" s="208"/>
      <c r="N564" s="208"/>
      <c r="O564" s="208"/>
      <c r="P564" s="208"/>
      <c r="Q564" s="208"/>
      <c r="R564" s="208"/>
      <c r="S564" s="208"/>
      <c r="T564" s="208"/>
      <c r="U564" s="208"/>
      <c r="V564" s="208"/>
      <c r="W564" s="208"/>
      <c r="X564" s="208"/>
      <c r="Y564" s="208"/>
      <c r="Z564" s="208"/>
    </row>
    <row r="565" ht="15.75" customHeight="1" spans="1:26">
      <c r="A565" s="208"/>
      <c r="B565" s="208"/>
      <c r="C565" s="208"/>
      <c r="D565" s="208"/>
      <c r="E565" s="208"/>
      <c r="F565" s="208"/>
      <c r="G565" s="208"/>
      <c r="H565" s="208"/>
      <c r="I565" s="208"/>
      <c r="J565" s="208"/>
      <c r="K565" s="208"/>
      <c r="L565" s="208"/>
      <c r="M565" s="208"/>
      <c r="N565" s="208"/>
      <c r="O565" s="208"/>
      <c r="P565" s="208"/>
      <c r="Q565" s="208"/>
      <c r="R565" s="208"/>
      <c r="S565" s="208"/>
      <c r="T565" s="208"/>
      <c r="U565" s="208"/>
      <c r="V565" s="208"/>
      <c r="W565" s="208"/>
      <c r="X565" s="208"/>
      <c r="Y565" s="208"/>
      <c r="Z565" s="208"/>
    </row>
    <row r="566" ht="15.75" customHeight="1" spans="1:26">
      <c r="A566" s="208"/>
      <c r="B566" s="208"/>
      <c r="C566" s="208"/>
      <c r="D566" s="208"/>
      <c r="E566" s="208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</row>
    <row r="567" ht="15.75" customHeight="1" spans="1:26">
      <c r="A567" s="208"/>
      <c r="B567" s="208"/>
      <c r="C567" s="208"/>
      <c r="D567" s="208"/>
      <c r="E567" s="208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</row>
    <row r="568" ht="15.75" customHeight="1" spans="1:26">
      <c r="A568" s="208"/>
      <c r="B568" s="208"/>
      <c r="C568" s="208"/>
      <c r="D568" s="208"/>
      <c r="E568" s="208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</row>
    <row r="569" ht="15.75" customHeight="1" spans="1:26">
      <c r="A569" s="208"/>
      <c r="B569" s="208"/>
      <c r="C569" s="208"/>
      <c r="D569" s="208"/>
      <c r="E569" s="208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</row>
    <row r="570" ht="15.75" customHeight="1" spans="1:26">
      <c r="A570" s="208"/>
      <c r="B570" s="208"/>
      <c r="C570" s="208"/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</row>
    <row r="571" ht="15.75" customHeight="1" spans="1:26">
      <c r="A571" s="208"/>
      <c r="B571" s="208"/>
      <c r="C571" s="208"/>
      <c r="D571" s="208"/>
      <c r="E571" s="208"/>
      <c r="F571" s="208"/>
      <c r="G571" s="208"/>
      <c r="H571" s="208"/>
      <c r="I571" s="208"/>
      <c r="J571" s="208"/>
      <c r="K571" s="208"/>
      <c r="L571" s="208"/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208"/>
      <c r="Y571" s="208"/>
      <c r="Z571" s="208"/>
    </row>
    <row r="572" ht="15.75" customHeight="1" spans="1:26">
      <c r="A572" s="208"/>
      <c r="B572" s="208"/>
      <c r="C572" s="208"/>
      <c r="D572" s="208"/>
      <c r="E572" s="208"/>
      <c r="F572" s="208"/>
      <c r="G572" s="208"/>
      <c r="H572" s="208"/>
      <c r="I572" s="208"/>
      <c r="J572" s="208"/>
      <c r="K572" s="208"/>
      <c r="L572" s="208"/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208"/>
      <c r="Y572" s="208"/>
      <c r="Z572" s="208"/>
    </row>
    <row r="573" ht="15.75" customHeight="1" spans="1:26">
      <c r="A573" s="208"/>
      <c r="B573" s="208"/>
      <c r="C573" s="208"/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</row>
    <row r="574" ht="15.75" customHeight="1" spans="1:26">
      <c r="A574" s="208"/>
      <c r="B574" s="208"/>
      <c r="C574" s="208"/>
      <c r="D574" s="208"/>
      <c r="E574" s="208"/>
      <c r="F574" s="208"/>
      <c r="G574" s="208"/>
      <c r="H574" s="208"/>
      <c r="I574" s="208"/>
      <c r="J574" s="208"/>
      <c r="K574" s="208"/>
      <c r="L574" s="208"/>
      <c r="M574" s="208"/>
      <c r="N574" s="208"/>
      <c r="O574" s="208"/>
      <c r="P574" s="208"/>
      <c r="Q574" s="208"/>
      <c r="R574" s="208"/>
      <c r="S574" s="208"/>
      <c r="T574" s="208"/>
      <c r="U574" s="208"/>
      <c r="V574" s="208"/>
      <c r="W574" s="208"/>
      <c r="X574" s="208"/>
      <c r="Y574" s="208"/>
      <c r="Z574" s="208"/>
    </row>
    <row r="575" ht="15.75" customHeight="1" spans="1:26">
      <c r="A575" s="208"/>
      <c r="B575" s="208"/>
      <c r="C575" s="208"/>
      <c r="D575" s="208"/>
      <c r="E575" s="208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  <c r="P575" s="208"/>
      <c r="Q575" s="208"/>
      <c r="R575" s="208"/>
      <c r="S575" s="208"/>
      <c r="T575" s="208"/>
      <c r="U575" s="208"/>
      <c r="V575" s="208"/>
      <c r="W575" s="208"/>
      <c r="X575" s="208"/>
      <c r="Y575" s="208"/>
      <c r="Z575" s="208"/>
    </row>
    <row r="576" ht="15.75" customHeight="1" spans="1:26">
      <c r="A576" s="208"/>
      <c r="B576" s="208"/>
      <c r="C576" s="208"/>
      <c r="D576" s="208"/>
      <c r="E576" s="208"/>
      <c r="F576" s="208"/>
      <c r="G576" s="208"/>
      <c r="H576" s="208"/>
      <c r="I576" s="208"/>
      <c r="J576" s="208"/>
      <c r="K576" s="208"/>
      <c r="L576" s="208"/>
      <c r="M576" s="208"/>
      <c r="N576" s="208"/>
      <c r="O576" s="208"/>
      <c r="P576" s="208"/>
      <c r="Q576" s="208"/>
      <c r="R576" s="208"/>
      <c r="S576" s="208"/>
      <c r="T576" s="208"/>
      <c r="U576" s="208"/>
      <c r="V576" s="208"/>
      <c r="W576" s="208"/>
      <c r="X576" s="208"/>
      <c r="Y576" s="208"/>
      <c r="Z576" s="208"/>
    </row>
    <row r="577" ht="15.75" customHeight="1" spans="1:26">
      <c r="A577" s="208"/>
      <c r="B577" s="208"/>
      <c r="C577" s="208"/>
      <c r="D577" s="208"/>
      <c r="E577" s="208"/>
      <c r="F577" s="208"/>
      <c r="G577" s="208"/>
      <c r="H577" s="208"/>
      <c r="I577" s="208"/>
      <c r="J577" s="208"/>
      <c r="K577" s="208"/>
      <c r="L577" s="208"/>
      <c r="M577" s="208"/>
      <c r="N577" s="208"/>
      <c r="O577" s="208"/>
      <c r="P577" s="208"/>
      <c r="Q577" s="208"/>
      <c r="R577" s="208"/>
      <c r="S577" s="208"/>
      <c r="T577" s="208"/>
      <c r="U577" s="208"/>
      <c r="V577" s="208"/>
      <c r="W577" s="208"/>
      <c r="X577" s="208"/>
      <c r="Y577" s="208"/>
      <c r="Z577" s="208"/>
    </row>
    <row r="578" ht="15.75" customHeight="1" spans="1:26">
      <c r="A578" s="208"/>
      <c r="B578" s="208"/>
      <c r="C578" s="208"/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</row>
    <row r="579" ht="15.75" customHeight="1" spans="1:26">
      <c r="A579" s="208"/>
      <c r="B579" s="208"/>
      <c r="C579" s="208"/>
      <c r="D579" s="208"/>
      <c r="E579" s="208"/>
      <c r="F579" s="208"/>
      <c r="G579" s="208"/>
      <c r="H579" s="208"/>
      <c r="I579" s="208"/>
      <c r="J579" s="208"/>
      <c r="K579" s="208"/>
      <c r="L579" s="208"/>
      <c r="M579" s="208"/>
      <c r="N579" s="208"/>
      <c r="O579" s="208"/>
      <c r="P579" s="208"/>
      <c r="Q579" s="208"/>
      <c r="R579" s="208"/>
      <c r="S579" s="208"/>
      <c r="T579" s="208"/>
      <c r="U579" s="208"/>
      <c r="V579" s="208"/>
      <c r="W579" s="208"/>
      <c r="X579" s="208"/>
      <c r="Y579" s="208"/>
      <c r="Z579" s="208"/>
    </row>
    <row r="580" ht="15.75" customHeight="1" spans="1:26">
      <c r="A580" s="208"/>
      <c r="B580" s="208"/>
      <c r="C580" s="208"/>
      <c r="D580" s="208"/>
      <c r="E580" s="208"/>
      <c r="F580" s="208"/>
      <c r="G580" s="208"/>
      <c r="H580" s="208"/>
      <c r="I580" s="208"/>
      <c r="J580" s="208"/>
      <c r="K580" s="208"/>
      <c r="L580" s="208"/>
      <c r="M580" s="208"/>
      <c r="N580" s="208"/>
      <c r="O580" s="208"/>
      <c r="P580" s="208"/>
      <c r="Q580" s="208"/>
      <c r="R580" s="208"/>
      <c r="S580" s="208"/>
      <c r="T580" s="208"/>
      <c r="U580" s="208"/>
      <c r="V580" s="208"/>
      <c r="W580" s="208"/>
      <c r="X580" s="208"/>
      <c r="Y580" s="208"/>
      <c r="Z580" s="208"/>
    </row>
    <row r="581" ht="15.75" customHeight="1" spans="1:26">
      <c r="A581" s="208"/>
      <c r="B581" s="208"/>
      <c r="C581" s="208"/>
      <c r="D581" s="208"/>
      <c r="E581" s="208"/>
      <c r="F581" s="208"/>
      <c r="G581" s="208"/>
      <c r="H581" s="208"/>
      <c r="I581" s="208"/>
      <c r="J581" s="208"/>
      <c r="K581" s="208"/>
      <c r="L581" s="208"/>
      <c r="M581" s="208"/>
      <c r="N581" s="208"/>
      <c r="O581" s="208"/>
      <c r="P581" s="208"/>
      <c r="Q581" s="208"/>
      <c r="R581" s="208"/>
      <c r="S581" s="208"/>
      <c r="T581" s="208"/>
      <c r="U581" s="208"/>
      <c r="V581" s="208"/>
      <c r="W581" s="208"/>
      <c r="X581" s="208"/>
      <c r="Y581" s="208"/>
      <c r="Z581" s="208"/>
    </row>
    <row r="582" ht="15.75" customHeight="1" spans="1:26">
      <c r="A582" s="208"/>
      <c r="B582" s="208"/>
      <c r="C582" s="208"/>
      <c r="D582" s="208"/>
      <c r="E582" s="208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</row>
    <row r="583" ht="15.75" customHeight="1" spans="1:26">
      <c r="A583" s="208"/>
      <c r="B583" s="208"/>
      <c r="C583" s="208"/>
      <c r="D583" s="208"/>
      <c r="E583" s="208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</row>
    <row r="584" ht="15.75" customHeight="1" spans="1:26">
      <c r="A584" s="208"/>
      <c r="B584" s="208"/>
      <c r="C584" s="208"/>
      <c r="D584" s="208"/>
      <c r="E584" s="208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</row>
    <row r="585" ht="15.75" customHeight="1" spans="1:26">
      <c r="A585" s="208"/>
      <c r="B585" s="208"/>
      <c r="C585" s="208"/>
      <c r="D585" s="208"/>
      <c r="E585" s="208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</row>
    <row r="586" ht="15.75" customHeight="1" spans="1:26">
      <c r="A586" s="208"/>
      <c r="B586" s="208"/>
      <c r="C586" s="208"/>
      <c r="D586" s="208"/>
      <c r="E586" s="208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</row>
    <row r="587" ht="15.75" customHeight="1" spans="1:26">
      <c r="A587" s="208"/>
      <c r="B587" s="208"/>
      <c r="C587" s="208"/>
      <c r="D587" s="208"/>
      <c r="E587" s="208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</row>
    <row r="588" ht="15.75" customHeight="1" spans="1:26">
      <c r="A588" s="208"/>
      <c r="B588" s="208"/>
      <c r="C588" s="208"/>
      <c r="D588" s="208"/>
      <c r="E588" s="208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</row>
    <row r="589" ht="15.75" customHeight="1" spans="1:26">
      <c r="A589" s="208"/>
      <c r="B589" s="208"/>
      <c r="C589" s="208"/>
      <c r="D589" s="208"/>
      <c r="E589" s="208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</row>
    <row r="590" ht="15.75" customHeight="1" spans="1:26">
      <c r="A590" s="208"/>
      <c r="B590" s="208"/>
      <c r="C590" s="208"/>
      <c r="D590" s="208"/>
      <c r="E590" s="208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</row>
    <row r="591" ht="15.75" customHeight="1" spans="1:26">
      <c r="A591" s="208"/>
      <c r="B591" s="208"/>
      <c r="C591" s="208"/>
      <c r="D591" s="208"/>
      <c r="E591" s="208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</row>
    <row r="592" ht="15.75" customHeight="1" spans="1:26">
      <c r="A592" s="208"/>
      <c r="B592" s="208"/>
      <c r="C592" s="208"/>
      <c r="D592" s="208"/>
      <c r="E592" s="208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</row>
    <row r="593" ht="15.75" customHeight="1" spans="1:26">
      <c r="A593" s="208"/>
      <c r="B593" s="208"/>
      <c r="C593" s="208"/>
      <c r="D593" s="208"/>
      <c r="E593" s="208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</row>
    <row r="594" ht="15.75" customHeight="1" spans="1:26">
      <c r="A594" s="208"/>
      <c r="B594" s="208"/>
      <c r="C594" s="208"/>
      <c r="D594" s="208"/>
      <c r="E594" s="208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</row>
    <row r="595" ht="15.75" customHeight="1" spans="1:26">
      <c r="A595" s="208"/>
      <c r="B595" s="208"/>
      <c r="C595" s="208"/>
      <c r="D595" s="208"/>
      <c r="E595" s="208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</row>
    <row r="596" ht="15.75" customHeight="1" spans="1:26">
      <c r="A596" s="208"/>
      <c r="B596" s="208"/>
      <c r="C596" s="208"/>
      <c r="D596" s="208"/>
      <c r="E596" s="208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</row>
    <row r="597" ht="15.75" customHeight="1" spans="1:26">
      <c r="A597" s="208"/>
      <c r="B597" s="208"/>
      <c r="C597" s="208"/>
      <c r="D597" s="208"/>
      <c r="E597" s="208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</row>
    <row r="598" ht="15.75" customHeight="1" spans="1:26">
      <c r="A598" s="208"/>
      <c r="B598" s="208"/>
      <c r="C598" s="208"/>
      <c r="D598" s="208"/>
      <c r="E598" s="208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</row>
    <row r="599" ht="15.75" customHeight="1" spans="1:26">
      <c r="A599" s="208"/>
      <c r="B599" s="208"/>
      <c r="C599" s="208"/>
      <c r="D599" s="208"/>
      <c r="E599" s="208"/>
      <c r="F599" s="208"/>
      <c r="G599" s="208"/>
      <c r="H599" s="208"/>
      <c r="I599" s="208"/>
      <c r="J599" s="208"/>
      <c r="K599" s="208"/>
      <c r="L599" s="208"/>
      <c r="M599" s="208"/>
      <c r="N599" s="208"/>
      <c r="O599" s="208"/>
      <c r="P599" s="208"/>
      <c r="Q599" s="208"/>
      <c r="R599" s="208"/>
      <c r="S599" s="208"/>
      <c r="T599" s="208"/>
      <c r="U599" s="208"/>
      <c r="V599" s="208"/>
      <c r="W599" s="208"/>
      <c r="X599" s="208"/>
      <c r="Y599" s="208"/>
      <c r="Z599" s="208"/>
    </row>
    <row r="600" ht="15.75" customHeight="1" spans="1:26">
      <c r="A600" s="208"/>
      <c r="B600" s="208"/>
      <c r="C600" s="208"/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</row>
    <row r="601" ht="15.75" customHeight="1" spans="1:26">
      <c r="A601" s="208"/>
      <c r="B601" s="208"/>
      <c r="C601" s="208"/>
      <c r="D601" s="208"/>
      <c r="E601" s="208"/>
      <c r="F601" s="208"/>
      <c r="G601" s="208"/>
      <c r="H601" s="208"/>
      <c r="I601" s="208"/>
      <c r="J601" s="208"/>
      <c r="K601" s="208"/>
      <c r="L601" s="208"/>
      <c r="M601" s="208"/>
      <c r="N601" s="208"/>
      <c r="O601" s="208"/>
      <c r="P601" s="208"/>
      <c r="Q601" s="208"/>
      <c r="R601" s="208"/>
      <c r="S601" s="208"/>
      <c r="T601" s="208"/>
      <c r="U601" s="208"/>
      <c r="V601" s="208"/>
      <c r="W601" s="208"/>
      <c r="X601" s="208"/>
      <c r="Y601" s="208"/>
      <c r="Z601" s="208"/>
    </row>
    <row r="602" ht="15.75" customHeight="1" spans="1:26">
      <c r="A602" s="208"/>
      <c r="B602" s="208"/>
      <c r="C602" s="208"/>
      <c r="D602" s="208"/>
      <c r="E602" s="208"/>
      <c r="F602" s="208"/>
      <c r="G602" s="208"/>
      <c r="H602" s="208"/>
      <c r="I602" s="208"/>
      <c r="J602" s="208"/>
      <c r="K602" s="208"/>
      <c r="L602" s="208"/>
      <c r="M602" s="208"/>
      <c r="N602" s="208"/>
      <c r="O602" s="208"/>
      <c r="P602" s="208"/>
      <c r="Q602" s="208"/>
      <c r="R602" s="208"/>
      <c r="S602" s="208"/>
      <c r="T602" s="208"/>
      <c r="U602" s="208"/>
      <c r="V602" s="208"/>
      <c r="W602" s="208"/>
      <c r="X602" s="208"/>
      <c r="Y602" s="208"/>
      <c r="Z602" s="208"/>
    </row>
    <row r="603" ht="15.75" customHeight="1" spans="1:26">
      <c r="A603" s="208"/>
      <c r="B603" s="208"/>
      <c r="C603" s="208"/>
      <c r="D603" s="208"/>
      <c r="E603" s="208"/>
      <c r="F603" s="208"/>
      <c r="G603" s="208"/>
      <c r="H603" s="208"/>
      <c r="I603" s="208"/>
      <c r="J603" s="208"/>
      <c r="K603" s="208"/>
      <c r="L603" s="208"/>
      <c r="M603" s="208"/>
      <c r="N603" s="208"/>
      <c r="O603" s="208"/>
      <c r="P603" s="208"/>
      <c r="Q603" s="208"/>
      <c r="R603" s="208"/>
      <c r="S603" s="208"/>
      <c r="T603" s="208"/>
      <c r="U603" s="208"/>
      <c r="V603" s="208"/>
      <c r="W603" s="208"/>
      <c r="X603" s="208"/>
      <c r="Y603" s="208"/>
      <c r="Z603" s="208"/>
    </row>
    <row r="604" ht="15.75" customHeight="1" spans="1:26">
      <c r="A604" s="208"/>
      <c r="B604" s="208"/>
      <c r="C604" s="208"/>
      <c r="D604" s="208"/>
      <c r="E604" s="208"/>
      <c r="F604" s="208"/>
      <c r="G604" s="208"/>
      <c r="H604" s="208"/>
      <c r="I604" s="208"/>
      <c r="J604" s="208"/>
      <c r="K604" s="208"/>
      <c r="L604" s="208"/>
      <c r="M604" s="208"/>
      <c r="N604" s="208"/>
      <c r="O604" s="208"/>
      <c r="P604" s="208"/>
      <c r="Q604" s="208"/>
      <c r="R604" s="208"/>
      <c r="S604" s="208"/>
      <c r="T604" s="208"/>
      <c r="U604" s="208"/>
      <c r="V604" s="208"/>
      <c r="W604" s="208"/>
      <c r="X604" s="208"/>
      <c r="Y604" s="208"/>
      <c r="Z604" s="208"/>
    </row>
    <row r="605" ht="15.75" customHeight="1" spans="1:26">
      <c r="A605" s="208"/>
      <c r="B605" s="208"/>
      <c r="C605" s="208"/>
      <c r="D605" s="208"/>
      <c r="E605" s="208"/>
      <c r="F605" s="208"/>
      <c r="G605" s="208"/>
      <c r="H605" s="208"/>
      <c r="I605" s="208"/>
      <c r="J605" s="208"/>
      <c r="K605" s="208"/>
      <c r="L605" s="208"/>
      <c r="M605" s="208"/>
      <c r="N605" s="208"/>
      <c r="O605" s="208"/>
      <c r="P605" s="208"/>
      <c r="Q605" s="208"/>
      <c r="R605" s="208"/>
      <c r="S605" s="208"/>
      <c r="T605" s="208"/>
      <c r="U605" s="208"/>
      <c r="V605" s="208"/>
      <c r="W605" s="208"/>
      <c r="X605" s="208"/>
      <c r="Y605" s="208"/>
      <c r="Z605" s="208"/>
    </row>
    <row r="606" ht="15.75" customHeight="1" spans="1:26">
      <c r="A606" s="208"/>
      <c r="B606" s="208"/>
      <c r="C606" s="208"/>
      <c r="D606" s="208"/>
      <c r="E606" s="208"/>
      <c r="F606" s="208"/>
      <c r="G606" s="208"/>
      <c r="H606" s="208"/>
      <c r="I606" s="208"/>
      <c r="J606" s="208"/>
      <c r="K606" s="208"/>
      <c r="L606" s="208"/>
      <c r="M606" s="208"/>
      <c r="N606" s="208"/>
      <c r="O606" s="208"/>
      <c r="P606" s="208"/>
      <c r="Q606" s="208"/>
      <c r="R606" s="208"/>
      <c r="S606" s="208"/>
      <c r="T606" s="208"/>
      <c r="U606" s="208"/>
      <c r="V606" s="208"/>
      <c r="W606" s="208"/>
      <c r="X606" s="208"/>
      <c r="Y606" s="208"/>
      <c r="Z606" s="208"/>
    </row>
    <row r="607" ht="15.75" customHeight="1" spans="1:26">
      <c r="A607" s="208"/>
      <c r="B607" s="208"/>
      <c r="C607" s="208"/>
      <c r="D607" s="208"/>
      <c r="E607" s="208"/>
      <c r="F607" s="208"/>
      <c r="G607" s="208"/>
      <c r="H607" s="208"/>
      <c r="I607" s="208"/>
      <c r="J607" s="208"/>
      <c r="K607" s="208"/>
      <c r="L607" s="208"/>
      <c r="M607" s="208"/>
      <c r="N607" s="208"/>
      <c r="O607" s="208"/>
      <c r="P607" s="208"/>
      <c r="Q607" s="208"/>
      <c r="R607" s="208"/>
      <c r="S607" s="208"/>
      <c r="T607" s="208"/>
      <c r="U607" s="208"/>
      <c r="V607" s="208"/>
      <c r="W607" s="208"/>
      <c r="X607" s="208"/>
      <c r="Y607" s="208"/>
      <c r="Z607" s="208"/>
    </row>
    <row r="608" ht="15.75" customHeight="1" spans="1:26">
      <c r="A608" s="208"/>
      <c r="B608" s="208"/>
      <c r="C608" s="208"/>
      <c r="D608" s="208"/>
      <c r="E608" s="208"/>
      <c r="F608" s="208"/>
      <c r="G608" s="208"/>
      <c r="H608" s="208"/>
      <c r="I608" s="208"/>
      <c r="J608" s="208"/>
      <c r="K608" s="208"/>
      <c r="L608" s="208"/>
      <c r="M608" s="208"/>
      <c r="N608" s="208"/>
      <c r="O608" s="208"/>
      <c r="P608" s="208"/>
      <c r="Q608" s="208"/>
      <c r="R608" s="208"/>
      <c r="S608" s="208"/>
      <c r="T608" s="208"/>
      <c r="U608" s="208"/>
      <c r="V608" s="208"/>
      <c r="W608" s="208"/>
      <c r="X608" s="208"/>
      <c r="Y608" s="208"/>
      <c r="Z608" s="208"/>
    </row>
    <row r="609" ht="15.75" customHeight="1" spans="1:26">
      <c r="A609" s="208"/>
      <c r="B609" s="208"/>
      <c r="C609" s="208"/>
      <c r="D609" s="208"/>
      <c r="E609" s="208"/>
      <c r="F609" s="208"/>
      <c r="G609" s="208"/>
      <c r="H609" s="208"/>
      <c r="I609" s="208"/>
      <c r="J609" s="208"/>
      <c r="K609" s="208"/>
      <c r="L609" s="208"/>
      <c r="M609" s="208"/>
      <c r="N609" s="208"/>
      <c r="O609" s="208"/>
      <c r="P609" s="208"/>
      <c r="Q609" s="208"/>
      <c r="R609" s="208"/>
      <c r="S609" s="208"/>
      <c r="T609" s="208"/>
      <c r="U609" s="208"/>
      <c r="V609" s="208"/>
      <c r="W609" s="208"/>
      <c r="X609" s="208"/>
      <c r="Y609" s="208"/>
      <c r="Z609" s="208"/>
    </row>
    <row r="610" ht="15.75" customHeight="1" spans="1:26">
      <c r="A610" s="208"/>
      <c r="B610" s="208"/>
      <c r="C610" s="208"/>
      <c r="D610" s="208"/>
      <c r="E610" s="208"/>
      <c r="F610" s="208"/>
      <c r="G610" s="208"/>
      <c r="H610" s="208"/>
      <c r="I610" s="208"/>
      <c r="J610" s="208"/>
      <c r="K610" s="208"/>
      <c r="L610" s="208"/>
      <c r="M610" s="208"/>
      <c r="N610" s="208"/>
      <c r="O610" s="208"/>
      <c r="P610" s="208"/>
      <c r="Q610" s="208"/>
      <c r="R610" s="208"/>
      <c r="S610" s="208"/>
      <c r="T610" s="208"/>
      <c r="U610" s="208"/>
      <c r="V610" s="208"/>
      <c r="W610" s="208"/>
      <c r="X610" s="208"/>
      <c r="Y610" s="208"/>
      <c r="Z610" s="208"/>
    </row>
    <row r="611" ht="15.75" customHeight="1" spans="1:26">
      <c r="A611" s="208"/>
      <c r="B611" s="208"/>
      <c r="C611" s="208"/>
      <c r="D611" s="208"/>
      <c r="E611" s="208"/>
      <c r="F611" s="208"/>
      <c r="G611" s="208"/>
      <c r="H611" s="208"/>
      <c r="I611" s="208"/>
      <c r="J611" s="208"/>
      <c r="K611" s="208"/>
      <c r="L611" s="208"/>
      <c r="M611" s="208"/>
      <c r="N611" s="208"/>
      <c r="O611" s="208"/>
      <c r="P611" s="208"/>
      <c r="Q611" s="208"/>
      <c r="R611" s="208"/>
      <c r="S611" s="208"/>
      <c r="T611" s="208"/>
      <c r="U611" s="208"/>
      <c r="V611" s="208"/>
      <c r="W611" s="208"/>
      <c r="X611" s="208"/>
      <c r="Y611" s="208"/>
      <c r="Z611" s="208"/>
    </row>
    <row r="612" ht="15.75" customHeight="1" spans="1:26">
      <c r="A612" s="208"/>
      <c r="B612" s="208"/>
      <c r="C612" s="208"/>
      <c r="D612" s="208"/>
      <c r="E612" s="208"/>
      <c r="F612" s="208"/>
      <c r="G612" s="208"/>
      <c r="H612" s="208"/>
      <c r="I612" s="208"/>
      <c r="J612" s="208"/>
      <c r="K612" s="208"/>
      <c r="L612" s="208"/>
      <c r="M612" s="208"/>
      <c r="N612" s="208"/>
      <c r="O612" s="208"/>
      <c r="P612" s="208"/>
      <c r="Q612" s="208"/>
      <c r="R612" s="208"/>
      <c r="S612" s="208"/>
      <c r="T612" s="208"/>
      <c r="U612" s="208"/>
      <c r="V612" s="208"/>
      <c r="W612" s="208"/>
      <c r="X612" s="208"/>
      <c r="Y612" s="208"/>
      <c r="Z612" s="208"/>
    </row>
    <row r="613" ht="15.75" customHeight="1" spans="1:26">
      <c r="A613" s="208"/>
      <c r="B613" s="208"/>
      <c r="C613" s="208"/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</row>
    <row r="614" ht="15.75" customHeight="1" spans="1:26">
      <c r="A614" s="208"/>
      <c r="B614" s="208"/>
      <c r="C614" s="208"/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</row>
    <row r="615" ht="15.75" customHeight="1" spans="1:26">
      <c r="A615" s="208"/>
      <c r="B615" s="208"/>
      <c r="C615" s="208"/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</row>
    <row r="616" ht="15.75" customHeight="1" spans="1:26">
      <c r="A616" s="208"/>
      <c r="B616" s="208"/>
      <c r="C616" s="208"/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</row>
    <row r="617" ht="15.75" customHeight="1" spans="1:26">
      <c r="A617" s="208"/>
      <c r="B617" s="208"/>
      <c r="C617" s="208"/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</row>
    <row r="618" ht="15.75" customHeight="1" spans="1:26">
      <c r="A618" s="208"/>
      <c r="B618" s="208"/>
      <c r="C618" s="208"/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</row>
    <row r="619" ht="15.75" customHeight="1" spans="1:26">
      <c r="A619" s="208"/>
      <c r="B619" s="208"/>
      <c r="C619" s="208"/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</row>
    <row r="620" ht="15.75" customHeight="1" spans="1:26">
      <c r="A620" s="208"/>
      <c r="B620" s="208"/>
      <c r="C620" s="208"/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</row>
    <row r="621" ht="15.75" customHeight="1" spans="1:26">
      <c r="A621" s="208"/>
      <c r="B621" s="208"/>
      <c r="C621" s="208"/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</row>
    <row r="622" ht="15.75" customHeight="1" spans="1:26">
      <c r="A622" s="208"/>
      <c r="B622" s="208"/>
      <c r="C622" s="208"/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</row>
    <row r="623" ht="15.75" customHeight="1" spans="1:26">
      <c r="A623" s="208"/>
      <c r="B623" s="208"/>
      <c r="C623" s="208"/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</row>
    <row r="624" ht="15.75" customHeight="1" spans="1:26">
      <c r="A624" s="208"/>
      <c r="B624" s="208"/>
      <c r="C624" s="208"/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</row>
    <row r="625" ht="15.75" customHeight="1" spans="1:26">
      <c r="A625" s="208"/>
      <c r="B625" s="208"/>
      <c r="C625" s="208"/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</row>
    <row r="626" ht="15.75" customHeight="1" spans="1:26">
      <c r="A626" s="208"/>
      <c r="B626" s="208"/>
      <c r="C626" s="208"/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</row>
    <row r="627" ht="15.75" customHeight="1" spans="1:26">
      <c r="A627" s="208"/>
      <c r="B627" s="208"/>
      <c r="C627" s="208"/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</row>
    <row r="628" ht="15.75" customHeight="1" spans="1:26">
      <c r="A628" s="208"/>
      <c r="B628" s="208"/>
      <c r="C628" s="208"/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</row>
    <row r="629" ht="15.75" customHeight="1" spans="1:26">
      <c r="A629" s="208"/>
      <c r="B629" s="208"/>
      <c r="C629" s="208"/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</row>
    <row r="630" ht="15.75" customHeight="1" spans="1:26">
      <c r="A630" s="208"/>
      <c r="B630" s="208"/>
      <c r="C630" s="208"/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</row>
    <row r="631" ht="15.75" customHeight="1" spans="1:26">
      <c r="A631" s="208"/>
      <c r="B631" s="208"/>
      <c r="C631" s="208"/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</row>
    <row r="632" ht="15.75" customHeight="1" spans="1:26">
      <c r="A632" s="208"/>
      <c r="B632" s="208"/>
      <c r="C632" s="208"/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</row>
    <row r="633" ht="15.75" customHeight="1" spans="1:26">
      <c r="A633" s="208"/>
      <c r="B633" s="208"/>
      <c r="C633" s="208"/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</row>
    <row r="634" ht="15.75" customHeight="1" spans="1:26">
      <c r="A634" s="208"/>
      <c r="B634" s="208"/>
      <c r="C634" s="208"/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</row>
    <row r="635" ht="15.75" customHeight="1" spans="1:26">
      <c r="A635" s="208"/>
      <c r="B635" s="208"/>
      <c r="C635" s="208"/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</row>
    <row r="636" ht="15.75" customHeight="1" spans="1:26">
      <c r="A636" s="208"/>
      <c r="B636" s="208"/>
      <c r="C636" s="208"/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</row>
    <row r="637" ht="15.75" customHeight="1" spans="1:26">
      <c r="A637" s="208"/>
      <c r="B637" s="208"/>
      <c r="C637" s="208"/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</row>
    <row r="638" ht="15.75" customHeight="1" spans="1:26">
      <c r="A638" s="208"/>
      <c r="B638" s="208"/>
      <c r="C638" s="208"/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</row>
    <row r="639" ht="15.75" customHeight="1" spans="1:26">
      <c r="A639" s="208"/>
      <c r="B639" s="208"/>
      <c r="C639" s="208"/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</row>
    <row r="640" ht="15.75" customHeight="1" spans="1:26">
      <c r="A640" s="208"/>
      <c r="B640" s="208"/>
      <c r="C640" s="208"/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</row>
    <row r="641" ht="15.75" customHeight="1" spans="1:26">
      <c r="A641" s="208"/>
      <c r="B641" s="208"/>
      <c r="C641" s="208"/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</row>
    <row r="642" ht="15.75" customHeight="1" spans="1:26">
      <c r="A642" s="208"/>
      <c r="B642" s="208"/>
      <c r="C642" s="208"/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</row>
    <row r="643" ht="15.75" customHeight="1" spans="1:26">
      <c r="A643" s="208"/>
      <c r="B643" s="208"/>
      <c r="C643" s="208"/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</row>
    <row r="644" ht="15.75" customHeight="1" spans="1:26">
      <c r="A644" s="208"/>
      <c r="B644" s="208"/>
      <c r="C644" s="208"/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</row>
    <row r="645" ht="15.75" customHeight="1" spans="1:26">
      <c r="A645" s="208"/>
      <c r="B645" s="208"/>
      <c r="C645" s="208"/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</row>
    <row r="646" ht="15.75" customHeight="1" spans="1:26">
      <c r="A646" s="208"/>
      <c r="B646" s="208"/>
      <c r="C646" s="208"/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</row>
    <row r="647" ht="15.75" customHeight="1" spans="1:26">
      <c r="A647" s="208"/>
      <c r="B647" s="208"/>
      <c r="C647" s="208"/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</row>
    <row r="648" ht="15.75" customHeight="1" spans="1:26">
      <c r="A648" s="208"/>
      <c r="B648" s="208"/>
      <c r="C648" s="208"/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</row>
    <row r="649" ht="15.75" customHeight="1" spans="1:26">
      <c r="A649" s="208"/>
      <c r="B649" s="208"/>
      <c r="C649" s="208"/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</row>
    <row r="650" ht="15.75" customHeight="1" spans="1:26">
      <c r="A650" s="208"/>
      <c r="B650" s="208"/>
      <c r="C650" s="208"/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</row>
    <row r="651" ht="15.75" customHeight="1" spans="1:26">
      <c r="A651" s="208"/>
      <c r="B651" s="208"/>
      <c r="C651" s="208"/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</row>
    <row r="652" ht="15.75" customHeight="1" spans="1:26">
      <c r="A652" s="208"/>
      <c r="B652" s="208"/>
      <c r="C652" s="208"/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</row>
    <row r="653" ht="15.75" customHeight="1" spans="1:26">
      <c r="A653" s="208"/>
      <c r="B653" s="208"/>
      <c r="C653" s="208"/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</row>
    <row r="654" ht="15.75" customHeight="1" spans="1:26">
      <c r="A654" s="208"/>
      <c r="B654" s="208"/>
      <c r="C654" s="208"/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</row>
    <row r="655" ht="15.75" customHeight="1" spans="1:26">
      <c r="A655" s="208"/>
      <c r="B655" s="208"/>
      <c r="C655" s="208"/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</row>
    <row r="656" ht="15.75" customHeight="1" spans="1:26">
      <c r="A656" s="208"/>
      <c r="B656" s="208"/>
      <c r="C656" s="208"/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</row>
    <row r="657" ht="15.75" customHeight="1" spans="1:26">
      <c r="A657" s="208"/>
      <c r="B657" s="208"/>
      <c r="C657" s="208"/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</row>
    <row r="658" ht="15.75" customHeight="1" spans="1:26">
      <c r="A658" s="208"/>
      <c r="B658" s="208"/>
      <c r="C658" s="208"/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</row>
    <row r="659" ht="15.75" customHeight="1" spans="1:26">
      <c r="A659" s="208"/>
      <c r="B659" s="208"/>
      <c r="C659" s="208"/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</row>
    <row r="660" ht="15.75" customHeight="1" spans="1:26">
      <c r="A660" s="208"/>
      <c r="B660" s="208"/>
      <c r="C660" s="208"/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</row>
    <row r="661" ht="15.75" customHeight="1" spans="1:26">
      <c r="A661" s="208"/>
      <c r="B661" s="208"/>
      <c r="C661" s="208"/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</row>
    <row r="662" ht="15.75" customHeight="1" spans="1:26">
      <c r="A662" s="208"/>
      <c r="B662" s="208"/>
      <c r="C662" s="208"/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</row>
    <row r="663" ht="15.75" customHeight="1" spans="1:26">
      <c r="A663" s="208"/>
      <c r="B663" s="208"/>
      <c r="C663" s="208"/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</row>
    <row r="664" ht="15.75" customHeight="1" spans="1:26">
      <c r="A664" s="208"/>
      <c r="B664" s="208"/>
      <c r="C664" s="208"/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</row>
    <row r="665" ht="15.75" customHeight="1" spans="1:26">
      <c r="A665" s="208"/>
      <c r="B665" s="208"/>
      <c r="C665" s="208"/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</row>
    <row r="666" ht="15.75" customHeight="1" spans="1:26">
      <c r="A666" s="208"/>
      <c r="B666" s="208"/>
      <c r="C666" s="208"/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</row>
    <row r="667" ht="15.75" customHeight="1" spans="1:26">
      <c r="A667" s="208"/>
      <c r="B667" s="208"/>
      <c r="C667" s="208"/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</row>
    <row r="668" ht="15.75" customHeight="1" spans="1:26">
      <c r="A668" s="208"/>
      <c r="B668" s="208"/>
      <c r="C668" s="208"/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</row>
    <row r="669" ht="15.75" customHeight="1" spans="1:26">
      <c r="A669" s="208"/>
      <c r="B669" s="208"/>
      <c r="C669" s="208"/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</row>
    <row r="670" ht="15.75" customHeight="1" spans="1:26">
      <c r="A670" s="208"/>
      <c r="B670" s="208"/>
      <c r="C670" s="208"/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</row>
    <row r="671" ht="15.75" customHeight="1" spans="1:26">
      <c r="A671" s="208"/>
      <c r="B671" s="208"/>
      <c r="C671" s="208"/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</row>
    <row r="672" ht="15.75" customHeight="1" spans="1:26">
      <c r="A672" s="208"/>
      <c r="B672" s="208"/>
      <c r="C672" s="208"/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</row>
    <row r="673" ht="15.75" customHeight="1" spans="1:26">
      <c r="A673" s="208"/>
      <c r="B673" s="208"/>
      <c r="C673" s="208"/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</row>
    <row r="674" ht="15.75" customHeight="1" spans="1:26">
      <c r="A674" s="208"/>
      <c r="B674" s="208"/>
      <c r="C674" s="208"/>
      <c r="D674" s="208"/>
      <c r="E674" s="208"/>
      <c r="F674" s="208"/>
      <c r="G674" s="208"/>
      <c r="H674" s="208"/>
      <c r="I674" s="208"/>
      <c r="J674" s="208"/>
      <c r="K674" s="208"/>
      <c r="L674" s="208"/>
      <c r="M674" s="208"/>
      <c r="N674" s="208"/>
      <c r="O674" s="208"/>
      <c r="P674" s="208"/>
      <c r="Q674" s="208"/>
      <c r="R674" s="208"/>
      <c r="S674" s="208"/>
      <c r="T674" s="208"/>
      <c r="U674" s="208"/>
      <c r="V674" s="208"/>
      <c r="W674" s="208"/>
      <c r="X674" s="208"/>
      <c r="Y674" s="208"/>
      <c r="Z674" s="208"/>
    </row>
    <row r="675" ht="15.75" customHeight="1" spans="1:26">
      <c r="A675" s="208"/>
      <c r="B675" s="208"/>
      <c r="C675" s="208"/>
      <c r="D675" s="208"/>
      <c r="E675" s="208"/>
      <c r="F675" s="208"/>
      <c r="G675" s="208"/>
      <c r="H675" s="208"/>
      <c r="I675" s="208"/>
      <c r="J675" s="208"/>
      <c r="K675" s="208"/>
      <c r="L675" s="208"/>
      <c r="M675" s="208"/>
      <c r="N675" s="208"/>
      <c r="O675" s="208"/>
      <c r="P675" s="208"/>
      <c r="Q675" s="208"/>
      <c r="R675" s="208"/>
      <c r="S675" s="208"/>
      <c r="T675" s="208"/>
      <c r="U675" s="208"/>
      <c r="V675" s="208"/>
      <c r="W675" s="208"/>
      <c r="X675" s="208"/>
      <c r="Y675" s="208"/>
      <c r="Z675" s="208"/>
    </row>
    <row r="676" ht="15.75" customHeight="1" spans="1:26">
      <c r="A676" s="208"/>
      <c r="B676" s="208"/>
      <c r="C676" s="208"/>
      <c r="D676" s="208"/>
      <c r="E676" s="208"/>
      <c r="F676" s="208"/>
      <c r="G676" s="208"/>
      <c r="H676" s="208"/>
      <c r="I676" s="208"/>
      <c r="J676" s="208"/>
      <c r="K676" s="208"/>
      <c r="L676" s="208"/>
      <c r="M676" s="208"/>
      <c r="N676" s="208"/>
      <c r="O676" s="208"/>
      <c r="P676" s="208"/>
      <c r="Q676" s="208"/>
      <c r="R676" s="208"/>
      <c r="S676" s="208"/>
      <c r="T676" s="208"/>
      <c r="U676" s="208"/>
      <c r="V676" s="208"/>
      <c r="W676" s="208"/>
      <c r="X676" s="208"/>
      <c r="Y676" s="208"/>
      <c r="Z676" s="208"/>
    </row>
    <row r="677" ht="15.75" customHeight="1" spans="1:26">
      <c r="A677" s="208"/>
      <c r="B677" s="208"/>
      <c r="C677" s="208"/>
      <c r="D677" s="208"/>
      <c r="E677" s="208"/>
      <c r="F677" s="208"/>
      <c r="G677" s="208"/>
      <c r="H677" s="208"/>
      <c r="I677" s="208"/>
      <c r="J677" s="208"/>
      <c r="K677" s="208"/>
      <c r="L677" s="208"/>
      <c r="M677" s="208"/>
      <c r="N677" s="208"/>
      <c r="O677" s="208"/>
      <c r="P677" s="208"/>
      <c r="Q677" s="208"/>
      <c r="R677" s="208"/>
      <c r="S677" s="208"/>
      <c r="T677" s="208"/>
      <c r="U677" s="208"/>
      <c r="V677" s="208"/>
      <c r="W677" s="208"/>
      <c r="X677" s="208"/>
      <c r="Y677" s="208"/>
      <c r="Z677" s="208"/>
    </row>
    <row r="678" ht="15.75" customHeight="1" spans="1:26">
      <c r="A678" s="208"/>
      <c r="B678" s="208"/>
      <c r="C678" s="208"/>
      <c r="D678" s="208"/>
      <c r="E678" s="208"/>
      <c r="F678" s="208"/>
      <c r="G678" s="208"/>
      <c r="H678" s="208"/>
      <c r="I678" s="208"/>
      <c r="J678" s="208"/>
      <c r="K678" s="208"/>
      <c r="L678" s="208"/>
      <c r="M678" s="208"/>
      <c r="N678" s="208"/>
      <c r="O678" s="208"/>
      <c r="P678" s="208"/>
      <c r="Q678" s="208"/>
      <c r="R678" s="208"/>
      <c r="S678" s="208"/>
      <c r="T678" s="208"/>
      <c r="U678" s="208"/>
      <c r="V678" s="208"/>
      <c r="W678" s="208"/>
      <c r="X678" s="208"/>
      <c r="Y678" s="208"/>
      <c r="Z678" s="208"/>
    </row>
    <row r="679" ht="15.75" customHeight="1" spans="1:26">
      <c r="A679" s="208"/>
      <c r="B679" s="208"/>
      <c r="C679" s="208"/>
      <c r="D679" s="208"/>
      <c r="E679" s="208"/>
      <c r="F679" s="208"/>
      <c r="G679" s="208"/>
      <c r="H679" s="208"/>
      <c r="I679" s="208"/>
      <c r="J679" s="208"/>
      <c r="K679" s="208"/>
      <c r="L679" s="208"/>
      <c r="M679" s="208"/>
      <c r="N679" s="208"/>
      <c r="O679" s="208"/>
      <c r="P679" s="208"/>
      <c r="Q679" s="208"/>
      <c r="R679" s="208"/>
      <c r="S679" s="208"/>
      <c r="T679" s="208"/>
      <c r="U679" s="208"/>
      <c r="V679" s="208"/>
      <c r="W679" s="208"/>
      <c r="X679" s="208"/>
      <c r="Y679" s="208"/>
      <c r="Z679" s="208"/>
    </row>
    <row r="680" ht="15.75" customHeight="1" spans="1:26">
      <c r="A680" s="208"/>
      <c r="B680" s="208"/>
      <c r="C680" s="208"/>
      <c r="D680" s="208"/>
      <c r="E680" s="208"/>
      <c r="F680" s="208"/>
      <c r="G680" s="208"/>
      <c r="H680" s="208"/>
      <c r="I680" s="208"/>
      <c r="J680" s="208"/>
      <c r="K680" s="208"/>
      <c r="L680" s="208"/>
      <c r="M680" s="208"/>
      <c r="N680" s="208"/>
      <c r="O680" s="208"/>
      <c r="P680" s="208"/>
      <c r="Q680" s="208"/>
      <c r="R680" s="208"/>
      <c r="S680" s="208"/>
      <c r="T680" s="208"/>
      <c r="U680" s="208"/>
      <c r="V680" s="208"/>
      <c r="W680" s="208"/>
      <c r="X680" s="208"/>
      <c r="Y680" s="208"/>
      <c r="Z680" s="208"/>
    </row>
    <row r="681" ht="15.75" customHeight="1" spans="1:26">
      <c r="A681" s="208"/>
      <c r="B681" s="208"/>
      <c r="C681" s="208"/>
      <c r="D681" s="208"/>
      <c r="E681" s="208"/>
      <c r="F681" s="208"/>
      <c r="G681" s="208"/>
      <c r="H681" s="208"/>
      <c r="I681" s="208"/>
      <c r="J681" s="208"/>
      <c r="K681" s="208"/>
      <c r="L681" s="208"/>
      <c r="M681" s="208"/>
      <c r="N681" s="208"/>
      <c r="O681" s="208"/>
      <c r="P681" s="208"/>
      <c r="Q681" s="208"/>
      <c r="R681" s="208"/>
      <c r="S681" s="208"/>
      <c r="T681" s="208"/>
      <c r="U681" s="208"/>
      <c r="V681" s="208"/>
      <c r="W681" s="208"/>
      <c r="X681" s="208"/>
      <c r="Y681" s="208"/>
      <c r="Z681" s="208"/>
    </row>
    <row r="682" ht="15.75" customHeight="1" spans="1:26">
      <c r="A682" s="208"/>
      <c r="B682" s="208"/>
      <c r="C682" s="208"/>
      <c r="D682" s="208"/>
      <c r="E682" s="208"/>
      <c r="F682" s="208"/>
      <c r="G682" s="208"/>
      <c r="H682" s="208"/>
      <c r="I682" s="208"/>
      <c r="J682" s="208"/>
      <c r="K682" s="208"/>
      <c r="L682" s="208"/>
      <c r="M682" s="208"/>
      <c r="N682" s="208"/>
      <c r="O682" s="208"/>
      <c r="P682" s="208"/>
      <c r="Q682" s="208"/>
      <c r="R682" s="208"/>
      <c r="S682" s="208"/>
      <c r="T682" s="208"/>
      <c r="U682" s="208"/>
      <c r="V682" s="208"/>
      <c r="W682" s="208"/>
      <c r="X682" s="208"/>
      <c r="Y682" s="208"/>
      <c r="Z682" s="208"/>
    </row>
    <row r="683" ht="15.75" customHeight="1" spans="1:26">
      <c r="A683" s="208"/>
      <c r="B683" s="208"/>
      <c r="C683" s="208"/>
      <c r="D683" s="208"/>
      <c r="E683" s="208"/>
      <c r="F683" s="208"/>
      <c r="G683" s="208"/>
      <c r="H683" s="208"/>
      <c r="I683" s="208"/>
      <c r="J683" s="208"/>
      <c r="K683" s="208"/>
      <c r="L683" s="208"/>
      <c r="M683" s="208"/>
      <c r="N683" s="208"/>
      <c r="O683" s="208"/>
      <c r="P683" s="208"/>
      <c r="Q683" s="208"/>
      <c r="R683" s="208"/>
      <c r="S683" s="208"/>
      <c r="T683" s="208"/>
      <c r="U683" s="208"/>
      <c r="V683" s="208"/>
      <c r="W683" s="208"/>
      <c r="X683" s="208"/>
      <c r="Y683" s="208"/>
      <c r="Z683" s="208"/>
    </row>
    <row r="684" ht="15.75" customHeight="1" spans="1:26">
      <c r="A684" s="208"/>
      <c r="B684" s="208"/>
      <c r="C684" s="208"/>
      <c r="D684" s="208"/>
      <c r="E684" s="208"/>
      <c r="F684" s="208"/>
      <c r="G684" s="208"/>
      <c r="H684" s="208"/>
      <c r="I684" s="208"/>
      <c r="J684" s="208"/>
      <c r="K684" s="208"/>
      <c r="L684" s="208"/>
      <c r="M684" s="208"/>
      <c r="N684" s="208"/>
      <c r="O684" s="208"/>
      <c r="P684" s="208"/>
      <c r="Q684" s="208"/>
      <c r="R684" s="208"/>
      <c r="S684" s="208"/>
      <c r="T684" s="208"/>
      <c r="U684" s="208"/>
      <c r="V684" s="208"/>
      <c r="W684" s="208"/>
      <c r="X684" s="208"/>
      <c r="Y684" s="208"/>
      <c r="Z684" s="208"/>
    </row>
    <row r="685" ht="15.75" customHeight="1" spans="1:26">
      <c r="A685" s="208"/>
      <c r="B685" s="208"/>
      <c r="C685" s="208"/>
      <c r="D685" s="208"/>
      <c r="E685" s="208"/>
      <c r="F685" s="208"/>
      <c r="G685" s="208"/>
      <c r="H685" s="208"/>
      <c r="I685" s="208"/>
      <c r="J685" s="208"/>
      <c r="K685" s="208"/>
      <c r="L685" s="208"/>
      <c r="M685" s="208"/>
      <c r="N685" s="208"/>
      <c r="O685" s="208"/>
      <c r="P685" s="208"/>
      <c r="Q685" s="208"/>
      <c r="R685" s="208"/>
      <c r="S685" s="208"/>
      <c r="T685" s="208"/>
      <c r="U685" s="208"/>
      <c r="V685" s="208"/>
      <c r="W685" s="208"/>
      <c r="X685" s="208"/>
      <c r="Y685" s="208"/>
      <c r="Z685" s="208"/>
    </row>
    <row r="686" ht="15.75" customHeight="1" spans="1:26">
      <c r="A686" s="208"/>
      <c r="B686" s="208"/>
      <c r="C686" s="208"/>
      <c r="D686" s="208"/>
      <c r="E686" s="208"/>
      <c r="F686" s="208"/>
      <c r="G686" s="208"/>
      <c r="H686" s="208"/>
      <c r="I686" s="208"/>
      <c r="J686" s="208"/>
      <c r="K686" s="208"/>
      <c r="L686" s="208"/>
      <c r="M686" s="208"/>
      <c r="N686" s="208"/>
      <c r="O686" s="208"/>
      <c r="P686" s="208"/>
      <c r="Q686" s="208"/>
      <c r="R686" s="208"/>
      <c r="S686" s="208"/>
      <c r="T686" s="208"/>
      <c r="U686" s="208"/>
      <c r="V686" s="208"/>
      <c r="W686" s="208"/>
      <c r="X686" s="208"/>
      <c r="Y686" s="208"/>
      <c r="Z686" s="208"/>
    </row>
    <row r="687" ht="15.75" customHeight="1" spans="1:26">
      <c r="A687" s="208"/>
      <c r="B687" s="208"/>
      <c r="C687" s="208"/>
      <c r="D687" s="208"/>
      <c r="E687" s="208"/>
      <c r="F687" s="208"/>
      <c r="G687" s="208"/>
      <c r="H687" s="208"/>
      <c r="I687" s="208"/>
      <c r="J687" s="208"/>
      <c r="K687" s="208"/>
      <c r="L687" s="208"/>
      <c r="M687" s="208"/>
      <c r="N687" s="208"/>
      <c r="O687" s="208"/>
      <c r="P687" s="208"/>
      <c r="Q687" s="208"/>
      <c r="R687" s="208"/>
      <c r="S687" s="208"/>
      <c r="T687" s="208"/>
      <c r="U687" s="208"/>
      <c r="V687" s="208"/>
      <c r="W687" s="208"/>
      <c r="X687" s="208"/>
      <c r="Y687" s="208"/>
      <c r="Z687" s="208"/>
    </row>
    <row r="688" ht="15.75" customHeight="1" spans="1:26">
      <c r="A688" s="208"/>
      <c r="B688" s="208"/>
      <c r="C688" s="208"/>
      <c r="D688" s="208"/>
      <c r="E688" s="208"/>
      <c r="F688" s="208"/>
      <c r="G688" s="208"/>
      <c r="H688" s="208"/>
      <c r="I688" s="208"/>
      <c r="J688" s="208"/>
      <c r="K688" s="208"/>
      <c r="L688" s="208"/>
      <c r="M688" s="208"/>
      <c r="N688" s="208"/>
      <c r="O688" s="208"/>
      <c r="P688" s="208"/>
      <c r="Q688" s="208"/>
      <c r="R688" s="208"/>
      <c r="S688" s="208"/>
      <c r="T688" s="208"/>
      <c r="U688" s="208"/>
      <c r="V688" s="208"/>
      <c r="W688" s="208"/>
      <c r="X688" s="208"/>
      <c r="Y688" s="208"/>
      <c r="Z688" s="208"/>
    </row>
    <row r="689" ht="15.75" customHeight="1" spans="1:26">
      <c r="A689" s="208"/>
      <c r="B689" s="208"/>
      <c r="C689" s="208"/>
      <c r="D689" s="208"/>
      <c r="E689" s="208"/>
      <c r="F689" s="208"/>
      <c r="G689" s="208"/>
      <c r="H689" s="208"/>
      <c r="I689" s="208"/>
      <c r="J689" s="208"/>
      <c r="K689" s="208"/>
      <c r="L689" s="208"/>
      <c r="M689" s="208"/>
      <c r="N689" s="208"/>
      <c r="O689" s="208"/>
      <c r="P689" s="208"/>
      <c r="Q689" s="208"/>
      <c r="R689" s="208"/>
      <c r="S689" s="208"/>
      <c r="T689" s="208"/>
      <c r="U689" s="208"/>
      <c r="V689" s="208"/>
      <c r="W689" s="208"/>
      <c r="X689" s="208"/>
      <c r="Y689" s="208"/>
      <c r="Z689" s="208"/>
    </row>
    <row r="690" ht="15.75" customHeight="1" spans="1:26">
      <c r="A690" s="208"/>
      <c r="B690" s="208"/>
      <c r="C690" s="208"/>
      <c r="D690" s="208"/>
      <c r="E690" s="208"/>
      <c r="F690" s="208"/>
      <c r="G690" s="208"/>
      <c r="H690" s="208"/>
      <c r="I690" s="208"/>
      <c r="J690" s="208"/>
      <c r="K690" s="208"/>
      <c r="L690" s="208"/>
      <c r="M690" s="208"/>
      <c r="N690" s="208"/>
      <c r="O690" s="208"/>
      <c r="P690" s="208"/>
      <c r="Q690" s="208"/>
      <c r="R690" s="208"/>
      <c r="S690" s="208"/>
      <c r="T690" s="208"/>
      <c r="U690" s="208"/>
      <c r="V690" s="208"/>
      <c r="W690" s="208"/>
      <c r="X690" s="208"/>
      <c r="Y690" s="208"/>
      <c r="Z690" s="208"/>
    </row>
    <row r="691" ht="15.75" customHeight="1" spans="1:26">
      <c r="A691" s="208"/>
      <c r="B691" s="208"/>
      <c r="C691" s="208"/>
      <c r="D691" s="208"/>
      <c r="E691" s="208"/>
      <c r="F691" s="208"/>
      <c r="G691" s="208"/>
      <c r="H691" s="208"/>
      <c r="I691" s="208"/>
      <c r="J691" s="208"/>
      <c r="K691" s="208"/>
      <c r="L691" s="208"/>
      <c r="M691" s="208"/>
      <c r="N691" s="208"/>
      <c r="O691" s="208"/>
      <c r="P691" s="208"/>
      <c r="Q691" s="208"/>
      <c r="R691" s="208"/>
      <c r="S691" s="208"/>
      <c r="T691" s="208"/>
      <c r="U691" s="208"/>
      <c r="V691" s="208"/>
      <c r="W691" s="208"/>
      <c r="X691" s="208"/>
      <c r="Y691" s="208"/>
      <c r="Z691" s="208"/>
    </row>
    <row r="692" ht="15.75" customHeight="1" spans="1:26">
      <c r="A692" s="208"/>
      <c r="B692" s="208"/>
      <c r="C692" s="208"/>
      <c r="D692" s="208"/>
      <c r="E692" s="208"/>
      <c r="F692" s="208"/>
      <c r="G692" s="208"/>
      <c r="H692" s="208"/>
      <c r="I692" s="208"/>
      <c r="J692" s="208"/>
      <c r="K692" s="208"/>
      <c r="L692" s="208"/>
      <c r="M692" s="208"/>
      <c r="N692" s="208"/>
      <c r="O692" s="208"/>
      <c r="P692" s="208"/>
      <c r="Q692" s="208"/>
      <c r="R692" s="208"/>
      <c r="S692" s="208"/>
      <c r="T692" s="208"/>
      <c r="U692" s="208"/>
      <c r="V692" s="208"/>
      <c r="W692" s="208"/>
      <c r="X692" s="208"/>
      <c r="Y692" s="208"/>
      <c r="Z692" s="208"/>
    </row>
    <row r="693" ht="15.75" customHeight="1" spans="1:26">
      <c r="A693" s="208"/>
      <c r="B693" s="208"/>
      <c r="C693" s="208"/>
      <c r="D693" s="208"/>
      <c r="E693" s="208"/>
      <c r="F693" s="208"/>
      <c r="G693" s="208"/>
      <c r="H693" s="208"/>
      <c r="I693" s="208"/>
      <c r="J693" s="208"/>
      <c r="K693" s="208"/>
      <c r="L693" s="208"/>
      <c r="M693" s="208"/>
      <c r="N693" s="208"/>
      <c r="O693" s="208"/>
      <c r="P693" s="208"/>
      <c r="Q693" s="208"/>
      <c r="R693" s="208"/>
      <c r="S693" s="208"/>
      <c r="T693" s="208"/>
      <c r="U693" s="208"/>
      <c r="V693" s="208"/>
      <c r="W693" s="208"/>
      <c r="X693" s="208"/>
      <c r="Y693" s="208"/>
      <c r="Z693" s="208"/>
    </row>
    <row r="694" ht="15.75" customHeight="1" spans="1:26">
      <c r="A694" s="208"/>
      <c r="B694" s="208"/>
      <c r="C694" s="208"/>
      <c r="D694" s="208"/>
      <c r="E694" s="208"/>
      <c r="F694" s="208"/>
      <c r="G694" s="208"/>
      <c r="H694" s="208"/>
      <c r="I694" s="208"/>
      <c r="J694" s="208"/>
      <c r="K694" s="208"/>
      <c r="L694" s="208"/>
      <c r="M694" s="208"/>
      <c r="N694" s="208"/>
      <c r="O694" s="208"/>
      <c r="P694" s="208"/>
      <c r="Q694" s="208"/>
      <c r="R694" s="208"/>
      <c r="S694" s="208"/>
      <c r="T694" s="208"/>
      <c r="U694" s="208"/>
      <c r="V694" s="208"/>
      <c r="W694" s="208"/>
      <c r="X694" s="208"/>
      <c r="Y694" s="208"/>
      <c r="Z694" s="208"/>
    </row>
    <row r="695" ht="15.75" customHeight="1" spans="1:26">
      <c r="A695" s="208"/>
      <c r="B695" s="208"/>
      <c r="C695" s="208"/>
      <c r="D695" s="208"/>
      <c r="E695" s="208"/>
      <c r="F695" s="208"/>
      <c r="G695" s="208"/>
      <c r="H695" s="208"/>
      <c r="I695" s="208"/>
      <c r="J695" s="208"/>
      <c r="K695" s="208"/>
      <c r="L695" s="208"/>
      <c r="M695" s="208"/>
      <c r="N695" s="208"/>
      <c r="O695" s="208"/>
      <c r="P695" s="208"/>
      <c r="Q695" s="208"/>
      <c r="R695" s="208"/>
      <c r="S695" s="208"/>
      <c r="T695" s="208"/>
      <c r="U695" s="208"/>
      <c r="V695" s="208"/>
      <c r="W695" s="208"/>
      <c r="X695" s="208"/>
      <c r="Y695" s="208"/>
      <c r="Z695" s="208"/>
    </row>
    <row r="696" ht="15.75" customHeight="1" spans="1:26">
      <c r="A696" s="208"/>
      <c r="B696" s="208"/>
      <c r="C696" s="208"/>
      <c r="D696" s="208"/>
      <c r="E696" s="208"/>
      <c r="F696" s="208"/>
      <c r="G696" s="208"/>
      <c r="H696" s="208"/>
      <c r="I696" s="208"/>
      <c r="J696" s="208"/>
      <c r="K696" s="208"/>
      <c r="L696" s="208"/>
      <c r="M696" s="208"/>
      <c r="N696" s="208"/>
      <c r="O696" s="208"/>
      <c r="P696" s="208"/>
      <c r="Q696" s="208"/>
      <c r="R696" s="208"/>
      <c r="S696" s="208"/>
      <c r="T696" s="208"/>
      <c r="U696" s="208"/>
      <c r="V696" s="208"/>
      <c r="W696" s="208"/>
      <c r="X696" s="208"/>
      <c r="Y696" s="208"/>
      <c r="Z696" s="208"/>
    </row>
    <row r="697" ht="15.75" customHeight="1" spans="1:26">
      <c r="A697" s="208"/>
      <c r="B697" s="208"/>
      <c r="C697" s="208"/>
      <c r="D697" s="208"/>
      <c r="E697" s="208"/>
      <c r="F697" s="208"/>
      <c r="G697" s="208"/>
      <c r="H697" s="208"/>
      <c r="I697" s="208"/>
      <c r="J697" s="208"/>
      <c r="K697" s="208"/>
      <c r="L697" s="208"/>
      <c r="M697" s="208"/>
      <c r="N697" s="208"/>
      <c r="O697" s="208"/>
      <c r="P697" s="208"/>
      <c r="Q697" s="208"/>
      <c r="R697" s="208"/>
      <c r="S697" s="208"/>
      <c r="T697" s="208"/>
      <c r="U697" s="208"/>
      <c r="V697" s="208"/>
      <c r="W697" s="208"/>
      <c r="X697" s="208"/>
      <c r="Y697" s="208"/>
      <c r="Z697" s="208"/>
    </row>
    <row r="698" ht="15.75" customHeight="1" spans="1:26">
      <c r="A698" s="208"/>
      <c r="B698" s="208"/>
      <c r="C698" s="208"/>
      <c r="D698" s="208"/>
      <c r="E698" s="208"/>
      <c r="F698" s="208"/>
      <c r="G698" s="208"/>
      <c r="H698" s="208"/>
      <c r="I698" s="208"/>
      <c r="J698" s="208"/>
      <c r="K698" s="208"/>
      <c r="L698" s="208"/>
      <c r="M698" s="208"/>
      <c r="N698" s="208"/>
      <c r="O698" s="208"/>
      <c r="P698" s="208"/>
      <c r="Q698" s="208"/>
      <c r="R698" s="208"/>
      <c r="S698" s="208"/>
      <c r="T698" s="208"/>
      <c r="U698" s="208"/>
      <c r="V698" s="208"/>
      <c r="W698" s="208"/>
      <c r="X698" s="208"/>
      <c r="Y698" s="208"/>
      <c r="Z698" s="208"/>
    </row>
    <row r="699" ht="15.75" customHeight="1" spans="1:26">
      <c r="A699" s="208"/>
      <c r="B699" s="208"/>
      <c r="C699" s="208"/>
      <c r="D699" s="208"/>
      <c r="E699" s="208"/>
      <c r="F699" s="208"/>
      <c r="G699" s="208"/>
      <c r="H699" s="208"/>
      <c r="I699" s="208"/>
      <c r="J699" s="208"/>
      <c r="K699" s="208"/>
      <c r="L699" s="208"/>
      <c r="M699" s="208"/>
      <c r="N699" s="208"/>
      <c r="O699" s="208"/>
      <c r="P699" s="208"/>
      <c r="Q699" s="208"/>
      <c r="R699" s="208"/>
      <c r="S699" s="208"/>
      <c r="T699" s="208"/>
      <c r="U699" s="208"/>
      <c r="V699" s="208"/>
      <c r="W699" s="208"/>
      <c r="X699" s="208"/>
      <c r="Y699" s="208"/>
      <c r="Z699" s="208"/>
    </row>
    <row r="700" ht="15.75" customHeight="1" spans="1:26">
      <c r="A700" s="208"/>
      <c r="B700" s="208"/>
      <c r="C700" s="208"/>
      <c r="D700" s="208"/>
      <c r="E700" s="208"/>
      <c r="F700" s="208"/>
      <c r="G700" s="208"/>
      <c r="H700" s="208"/>
      <c r="I700" s="208"/>
      <c r="J700" s="208"/>
      <c r="K700" s="208"/>
      <c r="L700" s="208"/>
      <c r="M700" s="208"/>
      <c r="N700" s="208"/>
      <c r="O700" s="208"/>
      <c r="P700" s="208"/>
      <c r="Q700" s="208"/>
      <c r="R700" s="208"/>
      <c r="S700" s="208"/>
      <c r="T700" s="208"/>
      <c r="U700" s="208"/>
      <c r="V700" s="208"/>
      <c r="W700" s="208"/>
      <c r="X700" s="208"/>
      <c r="Y700" s="208"/>
      <c r="Z700" s="208"/>
    </row>
    <row r="701" ht="15.75" customHeight="1" spans="1:26">
      <c r="A701" s="208"/>
      <c r="B701" s="208"/>
      <c r="C701" s="208"/>
      <c r="D701" s="208"/>
      <c r="E701" s="208"/>
      <c r="F701" s="208"/>
      <c r="G701" s="208"/>
      <c r="H701" s="208"/>
      <c r="I701" s="208"/>
      <c r="J701" s="208"/>
      <c r="K701" s="208"/>
      <c r="L701" s="208"/>
      <c r="M701" s="208"/>
      <c r="N701" s="208"/>
      <c r="O701" s="208"/>
      <c r="P701" s="208"/>
      <c r="Q701" s="208"/>
      <c r="R701" s="208"/>
      <c r="S701" s="208"/>
      <c r="T701" s="208"/>
      <c r="U701" s="208"/>
      <c r="V701" s="208"/>
      <c r="W701" s="208"/>
      <c r="X701" s="208"/>
      <c r="Y701" s="208"/>
      <c r="Z701" s="208"/>
    </row>
    <row r="702" ht="15.75" customHeight="1" spans="1:26">
      <c r="A702" s="208"/>
      <c r="B702" s="208"/>
      <c r="C702" s="208"/>
      <c r="D702" s="208"/>
      <c r="E702" s="208"/>
      <c r="F702" s="208"/>
      <c r="G702" s="208"/>
      <c r="H702" s="208"/>
      <c r="I702" s="208"/>
      <c r="J702" s="208"/>
      <c r="K702" s="208"/>
      <c r="L702" s="208"/>
      <c r="M702" s="208"/>
      <c r="N702" s="208"/>
      <c r="O702" s="208"/>
      <c r="P702" s="208"/>
      <c r="Q702" s="208"/>
      <c r="R702" s="208"/>
      <c r="S702" s="208"/>
      <c r="T702" s="208"/>
      <c r="U702" s="208"/>
      <c r="V702" s="208"/>
      <c r="W702" s="208"/>
      <c r="X702" s="208"/>
      <c r="Y702" s="208"/>
      <c r="Z702" s="208"/>
    </row>
    <row r="703" ht="15.75" customHeight="1" spans="1:26">
      <c r="A703" s="208"/>
      <c r="B703" s="208"/>
      <c r="C703" s="208"/>
      <c r="D703" s="208"/>
      <c r="E703" s="208"/>
      <c r="F703" s="208"/>
      <c r="G703" s="208"/>
      <c r="H703" s="208"/>
      <c r="I703" s="208"/>
      <c r="J703" s="208"/>
      <c r="K703" s="208"/>
      <c r="L703" s="208"/>
      <c r="M703" s="208"/>
      <c r="N703" s="208"/>
      <c r="O703" s="208"/>
      <c r="P703" s="208"/>
      <c r="Q703" s="208"/>
      <c r="R703" s="208"/>
      <c r="S703" s="208"/>
      <c r="T703" s="208"/>
      <c r="U703" s="208"/>
      <c r="V703" s="208"/>
      <c r="W703" s="208"/>
      <c r="X703" s="208"/>
      <c r="Y703" s="208"/>
      <c r="Z703" s="208"/>
    </row>
    <row r="704" ht="15.75" customHeight="1" spans="1:26">
      <c r="A704" s="208"/>
      <c r="B704" s="208"/>
      <c r="C704" s="208"/>
      <c r="D704" s="208"/>
      <c r="E704" s="208"/>
      <c r="F704" s="208"/>
      <c r="G704" s="208"/>
      <c r="H704" s="208"/>
      <c r="I704" s="208"/>
      <c r="J704" s="208"/>
      <c r="K704" s="208"/>
      <c r="L704" s="208"/>
      <c r="M704" s="208"/>
      <c r="N704" s="208"/>
      <c r="O704" s="208"/>
      <c r="P704" s="208"/>
      <c r="Q704" s="208"/>
      <c r="R704" s="208"/>
      <c r="S704" s="208"/>
      <c r="T704" s="208"/>
      <c r="U704" s="208"/>
      <c r="V704" s="208"/>
      <c r="W704" s="208"/>
      <c r="X704" s="208"/>
      <c r="Y704" s="208"/>
      <c r="Z704" s="208"/>
    </row>
    <row r="705" ht="15.75" customHeight="1" spans="1:26">
      <c r="A705" s="208"/>
      <c r="B705" s="208"/>
      <c r="C705" s="208"/>
      <c r="D705" s="208"/>
      <c r="E705" s="208"/>
      <c r="F705" s="208"/>
      <c r="G705" s="208"/>
      <c r="H705" s="208"/>
      <c r="I705" s="208"/>
      <c r="J705" s="208"/>
      <c r="K705" s="208"/>
      <c r="L705" s="208"/>
      <c r="M705" s="208"/>
      <c r="N705" s="208"/>
      <c r="O705" s="208"/>
      <c r="P705" s="208"/>
      <c r="Q705" s="208"/>
      <c r="R705" s="208"/>
      <c r="S705" s="208"/>
      <c r="T705" s="208"/>
      <c r="U705" s="208"/>
      <c r="V705" s="208"/>
      <c r="W705" s="208"/>
      <c r="X705" s="208"/>
      <c r="Y705" s="208"/>
      <c r="Z705" s="208"/>
    </row>
    <row r="706" ht="15.75" customHeight="1" spans="1:26">
      <c r="A706" s="208"/>
      <c r="B706" s="208"/>
      <c r="C706" s="208"/>
      <c r="D706" s="208"/>
      <c r="E706" s="208"/>
      <c r="F706" s="208"/>
      <c r="G706" s="208"/>
      <c r="H706" s="208"/>
      <c r="I706" s="208"/>
      <c r="J706" s="208"/>
      <c r="K706" s="208"/>
      <c r="L706" s="208"/>
      <c r="M706" s="208"/>
      <c r="N706" s="208"/>
      <c r="O706" s="208"/>
      <c r="P706" s="208"/>
      <c r="Q706" s="208"/>
      <c r="R706" s="208"/>
      <c r="S706" s="208"/>
      <c r="T706" s="208"/>
      <c r="U706" s="208"/>
      <c r="V706" s="208"/>
      <c r="W706" s="208"/>
      <c r="X706" s="208"/>
      <c r="Y706" s="208"/>
      <c r="Z706" s="208"/>
    </row>
    <row r="707" ht="15.75" customHeight="1" spans="1:26">
      <c r="A707" s="208"/>
      <c r="B707" s="208"/>
      <c r="C707" s="208"/>
      <c r="D707" s="208"/>
      <c r="E707" s="208"/>
      <c r="F707" s="208"/>
      <c r="G707" s="208"/>
      <c r="H707" s="208"/>
      <c r="I707" s="208"/>
      <c r="J707" s="208"/>
      <c r="K707" s="208"/>
      <c r="L707" s="208"/>
      <c r="M707" s="208"/>
      <c r="N707" s="208"/>
      <c r="O707" s="208"/>
      <c r="P707" s="208"/>
      <c r="Q707" s="208"/>
      <c r="R707" s="208"/>
      <c r="S707" s="208"/>
      <c r="T707" s="208"/>
      <c r="U707" s="208"/>
      <c r="V707" s="208"/>
      <c r="W707" s="208"/>
      <c r="X707" s="208"/>
      <c r="Y707" s="208"/>
      <c r="Z707" s="208"/>
    </row>
    <row r="708" ht="15.75" customHeight="1" spans="1:26">
      <c r="A708" s="208"/>
      <c r="B708" s="208"/>
      <c r="C708" s="208"/>
      <c r="D708" s="208"/>
      <c r="E708" s="208"/>
      <c r="F708" s="208"/>
      <c r="G708" s="208"/>
      <c r="H708" s="208"/>
      <c r="I708" s="208"/>
      <c r="J708" s="208"/>
      <c r="K708" s="208"/>
      <c r="L708" s="208"/>
      <c r="M708" s="208"/>
      <c r="N708" s="208"/>
      <c r="O708" s="208"/>
      <c r="P708" s="208"/>
      <c r="Q708" s="208"/>
      <c r="R708" s="208"/>
      <c r="S708" s="208"/>
      <c r="T708" s="208"/>
      <c r="U708" s="208"/>
      <c r="V708" s="208"/>
      <c r="W708" s="208"/>
      <c r="X708" s="208"/>
      <c r="Y708" s="208"/>
      <c r="Z708" s="208"/>
    </row>
    <row r="709" ht="15.75" customHeight="1" spans="1:26">
      <c r="A709" s="208"/>
      <c r="B709" s="208"/>
      <c r="C709" s="208"/>
      <c r="D709" s="208"/>
      <c r="E709" s="208"/>
      <c r="F709" s="208"/>
      <c r="G709" s="208"/>
      <c r="H709" s="208"/>
      <c r="I709" s="208"/>
      <c r="J709" s="208"/>
      <c r="K709" s="208"/>
      <c r="L709" s="208"/>
      <c r="M709" s="208"/>
      <c r="N709" s="208"/>
      <c r="O709" s="208"/>
      <c r="P709" s="208"/>
      <c r="Q709" s="208"/>
      <c r="R709" s="208"/>
      <c r="S709" s="208"/>
      <c r="T709" s="208"/>
      <c r="U709" s="208"/>
      <c r="V709" s="208"/>
      <c r="W709" s="208"/>
      <c r="X709" s="208"/>
      <c r="Y709" s="208"/>
      <c r="Z709" s="208"/>
    </row>
    <row r="710" ht="15.75" customHeight="1" spans="1:26">
      <c r="A710" s="208"/>
      <c r="B710" s="208"/>
      <c r="C710" s="208"/>
      <c r="D710" s="208"/>
      <c r="E710" s="208"/>
      <c r="F710" s="208"/>
      <c r="G710" s="208"/>
      <c r="H710" s="208"/>
      <c r="I710" s="208"/>
      <c r="J710" s="208"/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  <c r="V710" s="208"/>
      <c r="W710" s="208"/>
      <c r="X710" s="208"/>
      <c r="Y710" s="208"/>
      <c r="Z710" s="208"/>
    </row>
    <row r="711" ht="15.75" customHeight="1" spans="1:26">
      <c r="A711" s="208"/>
      <c r="B711" s="208"/>
      <c r="C711" s="208"/>
      <c r="D711" s="208"/>
      <c r="E711" s="208"/>
      <c r="F711" s="208"/>
      <c r="G711" s="208"/>
      <c r="H711" s="208"/>
      <c r="I711" s="208"/>
      <c r="J711" s="208"/>
      <c r="K711" s="208"/>
      <c r="L711" s="208"/>
      <c r="M711" s="208"/>
      <c r="N711" s="208"/>
      <c r="O711" s="208"/>
      <c r="P711" s="208"/>
      <c r="Q711" s="208"/>
      <c r="R711" s="208"/>
      <c r="S711" s="208"/>
      <c r="T711" s="208"/>
      <c r="U711" s="208"/>
      <c r="V711" s="208"/>
      <c r="W711" s="208"/>
      <c r="X711" s="208"/>
      <c r="Y711" s="208"/>
      <c r="Z711" s="208"/>
    </row>
    <row r="712" ht="15.75" customHeight="1" spans="1:26">
      <c r="A712" s="208"/>
      <c r="B712" s="208"/>
      <c r="C712" s="208"/>
      <c r="D712" s="208"/>
      <c r="E712" s="208"/>
      <c r="F712" s="208"/>
      <c r="G712" s="208"/>
      <c r="H712" s="208"/>
      <c r="I712" s="208"/>
      <c r="J712" s="208"/>
      <c r="K712" s="208"/>
      <c r="L712" s="208"/>
      <c r="M712" s="208"/>
      <c r="N712" s="208"/>
      <c r="O712" s="208"/>
      <c r="P712" s="208"/>
      <c r="Q712" s="208"/>
      <c r="R712" s="208"/>
      <c r="S712" s="208"/>
      <c r="T712" s="208"/>
      <c r="U712" s="208"/>
      <c r="V712" s="208"/>
      <c r="W712" s="208"/>
      <c r="X712" s="208"/>
      <c r="Y712" s="208"/>
      <c r="Z712" s="208"/>
    </row>
    <row r="713" ht="15.75" customHeight="1" spans="1:26">
      <c r="A713" s="208"/>
      <c r="B713" s="208"/>
      <c r="C713" s="208"/>
      <c r="D713" s="208"/>
      <c r="E713" s="208"/>
      <c r="F713" s="208"/>
      <c r="G713" s="208"/>
      <c r="H713" s="208"/>
      <c r="I713" s="208"/>
      <c r="J713" s="208"/>
      <c r="K713" s="208"/>
      <c r="L713" s="208"/>
      <c r="M713" s="208"/>
      <c r="N713" s="208"/>
      <c r="O713" s="208"/>
      <c r="P713" s="208"/>
      <c r="Q713" s="208"/>
      <c r="R713" s="208"/>
      <c r="S713" s="208"/>
      <c r="T713" s="208"/>
      <c r="U713" s="208"/>
      <c r="V713" s="208"/>
      <c r="W713" s="208"/>
      <c r="X713" s="208"/>
      <c r="Y713" s="208"/>
      <c r="Z713" s="208"/>
    </row>
    <row r="714" ht="15.75" customHeight="1" spans="1:26">
      <c r="A714" s="208"/>
      <c r="B714" s="208"/>
      <c r="C714" s="208"/>
      <c r="D714" s="208"/>
      <c r="E714" s="208"/>
      <c r="F714" s="208"/>
      <c r="G714" s="208"/>
      <c r="H714" s="208"/>
      <c r="I714" s="208"/>
      <c r="J714" s="208"/>
      <c r="K714" s="208"/>
      <c r="L714" s="208"/>
      <c r="M714" s="208"/>
      <c r="N714" s="208"/>
      <c r="O714" s="208"/>
      <c r="P714" s="208"/>
      <c r="Q714" s="208"/>
      <c r="R714" s="208"/>
      <c r="S714" s="208"/>
      <c r="T714" s="208"/>
      <c r="U714" s="208"/>
      <c r="V714" s="208"/>
      <c r="W714" s="208"/>
      <c r="X714" s="208"/>
      <c r="Y714" s="208"/>
      <c r="Z714" s="208"/>
    </row>
    <row r="715" ht="15.75" customHeight="1" spans="1:26">
      <c r="A715" s="208"/>
      <c r="B715" s="208"/>
      <c r="C715" s="208"/>
      <c r="D715" s="208"/>
      <c r="E715" s="208"/>
      <c r="F715" s="208"/>
      <c r="G715" s="208"/>
      <c r="H715" s="208"/>
      <c r="I715" s="208"/>
      <c r="J715" s="208"/>
      <c r="K715" s="208"/>
      <c r="L715" s="208"/>
      <c r="M715" s="208"/>
      <c r="N715" s="208"/>
      <c r="O715" s="208"/>
      <c r="P715" s="208"/>
      <c r="Q715" s="208"/>
      <c r="R715" s="208"/>
      <c r="S715" s="208"/>
      <c r="T715" s="208"/>
      <c r="U715" s="208"/>
      <c r="V715" s="208"/>
      <c r="W715" s="208"/>
      <c r="X715" s="208"/>
      <c r="Y715" s="208"/>
      <c r="Z715" s="208"/>
    </row>
    <row r="716" ht="15.75" customHeight="1" spans="1:26">
      <c r="A716" s="208"/>
      <c r="B716" s="208"/>
      <c r="C716" s="208"/>
      <c r="D716" s="208"/>
      <c r="E716" s="208"/>
      <c r="F716" s="208"/>
      <c r="G716" s="208"/>
      <c r="H716" s="208"/>
      <c r="I716" s="208"/>
      <c r="J716" s="208"/>
      <c r="K716" s="208"/>
      <c r="L716" s="208"/>
      <c r="M716" s="208"/>
      <c r="N716" s="208"/>
      <c r="O716" s="208"/>
      <c r="P716" s="208"/>
      <c r="Q716" s="208"/>
      <c r="R716" s="208"/>
      <c r="S716" s="208"/>
      <c r="T716" s="208"/>
      <c r="U716" s="208"/>
      <c r="V716" s="208"/>
      <c r="W716" s="208"/>
      <c r="X716" s="208"/>
      <c r="Y716" s="208"/>
      <c r="Z716" s="208"/>
    </row>
    <row r="717" ht="15.75" customHeight="1" spans="1:26">
      <c r="A717" s="208"/>
      <c r="B717" s="208"/>
      <c r="C717" s="208"/>
      <c r="D717" s="208"/>
      <c r="E717" s="208"/>
      <c r="F717" s="208"/>
      <c r="G717" s="208"/>
      <c r="H717" s="208"/>
      <c r="I717" s="208"/>
      <c r="J717" s="208"/>
      <c r="K717" s="208"/>
      <c r="L717" s="208"/>
      <c r="M717" s="208"/>
      <c r="N717" s="208"/>
      <c r="O717" s="208"/>
      <c r="P717" s="208"/>
      <c r="Q717" s="208"/>
      <c r="R717" s="208"/>
      <c r="S717" s="208"/>
      <c r="T717" s="208"/>
      <c r="U717" s="208"/>
      <c r="V717" s="208"/>
      <c r="W717" s="208"/>
      <c r="X717" s="208"/>
      <c r="Y717" s="208"/>
      <c r="Z717" s="208"/>
    </row>
    <row r="718" ht="15.75" customHeight="1" spans="1:26">
      <c r="A718" s="208"/>
      <c r="B718" s="208"/>
      <c r="C718" s="208"/>
      <c r="D718" s="208"/>
      <c r="E718" s="208"/>
      <c r="F718" s="208"/>
      <c r="G718" s="208"/>
      <c r="H718" s="208"/>
      <c r="I718" s="208"/>
      <c r="J718" s="208"/>
      <c r="K718" s="208"/>
      <c r="L718" s="208"/>
      <c r="M718" s="208"/>
      <c r="N718" s="208"/>
      <c r="O718" s="208"/>
      <c r="P718" s="208"/>
      <c r="Q718" s="208"/>
      <c r="R718" s="208"/>
      <c r="S718" s="208"/>
      <c r="T718" s="208"/>
      <c r="U718" s="208"/>
      <c r="V718" s="208"/>
      <c r="W718" s="208"/>
      <c r="X718" s="208"/>
      <c r="Y718" s="208"/>
      <c r="Z718" s="208"/>
    </row>
    <row r="719" ht="15.75" customHeight="1" spans="1:26">
      <c r="A719" s="208"/>
      <c r="B719" s="208"/>
      <c r="C719" s="208"/>
      <c r="D719" s="208"/>
      <c r="E719" s="208"/>
      <c r="F719" s="208"/>
      <c r="G719" s="208"/>
      <c r="H719" s="208"/>
      <c r="I719" s="208"/>
      <c r="J719" s="208"/>
      <c r="K719" s="208"/>
      <c r="L719" s="208"/>
      <c r="M719" s="208"/>
      <c r="N719" s="208"/>
      <c r="O719" s="208"/>
      <c r="P719" s="208"/>
      <c r="Q719" s="208"/>
      <c r="R719" s="208"/>
      <c r="S719" s="208"/>
      <c r="T719" s="208"/>
      <c r="U719" s="208"/>
      <c r="V719" s="208"/>
      <c r="W719" s="208"/>
      <c r="X719" s="208"/>
      <c r="Y719" s="208"/>
      <c r="Z719" s="208"/>
    </row>
    <row r="720" ht="15.75" customHeight="1" spans="1:26">
      <c r="A720" s="208"/>
      <c r="B720" s="208"/>
      <c r="C720" s="208"/>
      <c r="D720" s="208"/>
      <c r="E720" s="208"/>
      <c r="F720" s="208"/>
      <c r="G720" s="208"/>
      <c r="H720" s="208"/>
      <c r="I720" s="208"/>
      <c r="J720" s="208"/>
      <c r="K720" s="208"/>
      <c r="L720" s="208"/>
      <c r="M720" s="208"/>
      <c r="N720" s="208"/>
      <c r="O720" s="208"/>
      <c r="P720" s="208"/>
      <c r="Q720" s="208"/>
      <c r="R720" s="208"/>
      <c r="S720" s="208"/>
      <c r="T720" s="208"/>
      <c r="U720" s="208"/>
      <c r="V720" s="208"/>
      <c r="W720" s="208"/>
      <c r="X720" s="208"/>
      <c r="Y720" s="208"/>
      <c r="Z720" s="208"/>
    </row>
    <row r="721" ht="15.75" customHeight="1" spans="1:26">
      <c r="A721" s="208"/>
      <c r="B721" s="208"/>
      <c r="C721" s="208"/>
      <c r="D721" s="208"/>
      <c r="E721" s="208"/>
      <c r="F721" s="208"/>
      <c r="G721" s="208"/>
      <c r="H721" s="208"/>
      <c r="I721" s="208"/>
      <c r="J721" s="208"/>
      <c r="K721" s="208"/>
      <c r="L721" s="208"/>
      <c r="M721" s="208"/>
      <c r="N721" s="208"/>
      <c r="O721" s="208"/>
      <c r="P721" s="208"/>
      <c r="Q721" s="208"/>
      <c r="R721" s="208"/>
      <c r="S721" s="208"/>
      <c r="T721" s="208"/>
      <c r="U721" s="208"/>
      <c r="V721" s="208"/>
      <c r="W721" s="208"/>
      <c r="X721" s="208"/>
      <c r="Y721" s="208"/>
      <c r="Z721" s="208"/>
    </row>
    <row r="722" ht="15.75" customHeight="1" spans="1:26">
      <c r="A722" s="208"/>
      <c r="B722" s="208"/>
      <c r="C722" s="208"/>
      <c r="D722" s="208"/>
      <c r="E722" s="208"/>
      <c r="F722" s="208"/>
      <c r="G722" s="208"/>
      <c r="H722" s="208"/>
      <c r="I722" s="208"/>
      <c r="J722" s="208"/>
      <c r="K722" s="208"/>
      <c r="L722" s="208"/>
      <c r="M722" s="208"/>
      <c r="N722" s="208"/>
      <c r="O722" s="208"/>
      <c r="P722" s="208"/>
      <c r="Q722" s="208"/>
      <c r="R722" s="208"/>
      <c r="S722" s="208"/>
      <c r="T722" s="208"/>
      <c r="U722" s="208"/>
      <c r="V722" s="208"/>
      <c r="W722" s="208"/>
      <c r="X722" s="208"/>
      <c r="Y722" s="208"/>
      <c r="Z722" s="208"/>
    </row>
    <row r="723" ht="15.75" customHeight="1" spans="1:26">
      <c r="A723" s="208"/>
      <c r="B723" s="208"/>
      <c r="C723" s="208"/>
      <c r="D723" s="208"/>
      <c r="E723" s="208"/>
      <c r="F723" s="208"/>
      <c r="G723" s="208"/>
      <c r="H723" s="208"/>
      <c r="I723" s="208"/>
      <c r="J723" s="208"/>
      <c r="K723" s="208"/>
      <c r="L723" s="208"/>
      <c r="M723" s="208"/>
      <c r="N723" s="208"/>
      <c r="O723" s="208"/>
      <c r="P723" s="208"/>
      <c r="Q723" s="208"/>
      <c r="R723" s="208"/>
      <c r="S723" s="208"/>
      <c r="T723" s="208"/>
      <c r="U723" s="208"/>
      <c r="V723" s="208"/>
      <c r="W723" s="208"/>
      <c r="X723" s="208"/>
      <c r="Y723" s="208"/>
      <c r="Z723" s="208"/>
    </row>
    <row r="724" ht="15.75" customHeight="1" spans="1:26">
      <c r="A724" s="208"/>
      <c r="B724" s="208"/>
      <c r="C724" s="208"/>
      <c r="D724" s="208"/>
      <c r="E724" s="208"/>
      <c r="F724" s="208"/>
      <c r="G724" s="208"/>
      <c r="H724" s="208"/>
      <c r="I724" s="208"/>
      <c r="J724" s="208"/>
      <c r="K724" s="208"/>
      <c r="L724" s="208"/>
      <c r="M724" s="208"/>
      <c r="N724" s="208"/>
      <c r="O724" s="208"/>
      <c r="P724" s="208"/>
      <c r="Q724" s="208"/>
      <c r="R724" s="208"/>
      <c r="S724" s="208"/>
      <c r="T724" s="208"/>
      <c r="U724" s="208"/>
      <c r="V724" s="208"/>
      <c r="W724" s="208"/>
      <c r="X724" s="208"/>
      <c r="Y724" s="208"/>
      <c r="Z724" s="208"/>
    </row>
    <row r="725" ht="15.75" customHeight="1" spans="1:26">
      <c r="A725" s="208"/>
      <c r="B725" s="208"/>
      <c r="C725" s="208"/>
      <c r="D725" s="208"/>
      <c r="E725" s="208"/>
      <c r="F725" s="208"/>
      <c r="G725" s="208"/>
      <c r="H725" s="208"/>
      <c r="I725" s="208"/>
      <c r="J725" s="208"/>
      <c r="K725" s="208"/>
      <c r="L725" s="208"/>
      <c r="M725" s="208"/>
      <c r="N725" s="208"/>
      <c r="O725" s="208"/>
      <c r="P725" s="208"/>
      <c r="Q725" s="208"/>
      <c r="R725" s="208"/>
      <c r="S725" s="208"/>
      <c r="T725" s="208"/>
      <c r="U725" s="208"/>
      <c r="V725" s="208"/>
      <c r="W725" s="208"/>
      <c r="X725" s="208"/>
      <c r="Y725" s="208"/>
      <c r="Z725" s="208"/>
    </row>
    <row r="726" ht="15.75" customHeight="1" spans="1:26">
      <c r="A726" s="208"/>
      <c r="B726" s="208"/>
      <c r="C726" s="208"/>
      <c r="D726" s="208"/>
      <c r="E726" s="208"/>
      <c r="F726" s="208"/>
      <c r="G726" s="208"/>
      <c r="H726" s="208"/>
      <c r="I726" s="208"/>
      <c r="J726" s="208"/>
      <c r="K726" s="208"/>
      <c r="L726" s="208"/>
      <c r="M726" s="208"/>
      <c r="N726" s="208"/>
      <c r="O726" s="208"/>
      <c r="P726" s="208"/>
      <c r="Q726" s="208"/>
      <c r="R726" s="208"/>
      <c r="S726" s="208"/>
      <c r="T726" s="208"/>
      <c r="U726" s="208"/>
      <c r="V726" s="208"/>
      <c r="W726" s="208"/>
      <c r="X726" s="208"/>
      <c r="Y726" s="208"/>
      <c r="Z726" s="208"/>
    </row>
    <row r="727" ht="15.75" customHeight="1" spans="1:26">
      <c r="A727" s="208"/>
      <c r="B727" s="208"/>
      <c r="C727" s="208"/>
      <c r="D727" s="208"/>
      <c r="E727" s="208"/>
      <c r="F727" s="208"/>
      <c r="G727" s="208"/>
      <c r="H727" s="208"/>
      <c r="I727" s="208"/>
      <c r="J727" s="208"/>
      <c r="K727" s="208"/>
      <c r="L727" s="208"/>
      <c r="M727" s="208"/>
      <c r="N727" s="208"/>
      <c r="O727" s="208"/>
      <c r="P727" s="208"/>
      <c r="Q727" s="208"/>
      <c r="R727" s="208"/>
      <c r="S727" s="208"/>
      <c r="T727" s="208"/>
      <c r="U727" s="208"/>
      <c r="V727" s="208"/>
      <c r="W727" s="208"/>
      <c r="X727" s="208"/>
      <c r="Y727" s="208"/>
      <c r="Z727" s="208"/>
    </row>
    <row r="728" ht="15.75" customHeight="1" spans="1:26">
      <c r="A728" s="208"/>
      <c r="B728" s="208"/>
      <c r="C728" s="208"/>
      <c r="D728" s="208"/>
      <c r="E728" s="208"/>
      <c r="F728" s="208"/>
      <c r="G728" s="208"/>
      <c r="H728" s="208"/>
      <c r="I728" s="208"/>
      <c r="J728" s="208"/>
      <c r="K728" s="208"/>
      <c r="L728" s="208"/>
      <c r="M728" s="208"/>
      <c r="N728" s="208"/>
      <c r="O728" s="208"/>
      <c r="P728" s="208"/>
      <c r="Q728" s="208"/>
      <c r="R728" s="208"/>
      <c r="S728" s="208"/>
      <c r="T728" s="208"/>
      <c r="U728" s="208"/>
      <c r="V728" s="208"/>
      <c r="W728" s="208"/>
      <c r="X728" s="208"/>
      <c r="Y728" s="208"/>
      <c r="Z728" s="208"/>
    </row>
    <row r="729" ht="15.75" customHeight="1" spans="1:26">
      <c r="A729" s="208"/>
      <c r="B729" s="208"/>
      <c r="C729" s="208"/>
      <c r="D729" s="208"/>
      <c r="E729" s="208"/>
      <c r="F729" s="208"/>
      <c r="G729" s="208"/>
      <c r="H729" s="208"/>
      <c r="I729" s="208"/>
      <c r="J729" s="208"/>
      <c r="K729" s="208"/>
      <c r="L729" s="208"/>
      <c r="M729" s="208"/>
      <c r="N729" s="208"/>
      <c r="O729" s="208"/>
      <c r="P729" s="208"/>
      <c r="Q729" s="208"/>
      <c r="R729" s="208"/>
      <c r="S729" s="208"/>
      <c r="T729" s="208"/>
      <c r="U729" s="208"/>
      <c r="V729" s="208"/>
      <c r="W729" s="208"/>
      <c r="X729" s="208"/>
      <c r="Y729" s="208"/>
      <c r="Z729" s="208"/>
    </row>
    <row r="730" ht="15.75" customHeight="1" spans="1:26">
      <c r="A730" s="208"/>
      <c r="B730" s="208"/>
      <c r="C730" s="208"/>
      <c r="D730" s="208"/>
      <c r="E730" s="208"/>
      <c r="F730" s="208"/>
      <c r="G730" s="208"/>
      <c r="H730" s="208"/>
      <c r="I730" s="208"/>
      <c r="J730" s="208"/>
      <c r="K730" s="208"/>
      <c r="L730" s="208"/>
      <c r="M730" s="208"/>
      <c r="N730" s="208"/>
      <c r="O730" s="208"/>
      <c r="P730" s="208"/>
      <c r="Q730" s="208"/>
      <c r="R730" s="208"/>
      <c r="S730" s="208"/>
      <c r="T730" s="208"/>
      <c r="U730" s="208"/>
      <c r="V730" s="208"/>
      <c r="W730" s="208"/>
      <c r="X730" s="208"/>
      <c r="Y730" s="208"/>
      <c r="Z730" s="208"/>
    </row>
    <row r="731" ht="15.75" customHeight="1" spans="1:26">
      <c r="A731" s="208"/>
      <c r="B731" s="208"/>
      <c r="C731" s="208"/>
      <c r="D731" s="208"/>
      <c r="E731" s="208"/>
      <c r="F731" s="208"/>
      <c r="G731" s="208"/>
      <c r="H731" s="208"/>
      <c r="I731" s="208"/>
      <c r="J731" s="208"/>
      <c r="K731" s="208"/>
      <c r="L731" s="208"/>
      <c r="M731" s="208"/>
      <c r="N731" s="208"/>
      <c r="O731" s="208"/>
      <c r="P731" s="208"/>
      <c r="Q731" s="208"/>
      <c r="R731" s="208"/>
      <c r="S731" s="208"/>
      <c r="T731" s="208"/>
      <c r="U731" s="208"/>
      <c r="V731" s="208"/>
      <c r="W731" s="208"/>
      <c r="X731" s="208"/>
      <c r="Y731" s="208"/>
      <c r="Z731" s="208"/>
    </row>
    <row r="732" ht="15.75" customHeight="1" spans="1:26">
      <c r="A732" s="208"/>
      <c r="B732" s="208"/>
      <c r="C732" s="208"/>
      <c r="D732" s="208"/>
      <c r="E732" s="208"/>
      <c r="F732" s="208"/>
      <c r="G732" s="208"/>
      <c r="H732" s="208"/>
      <c r="I732" s="208"/>
      <c r="J732" s="208"/>
      <c r="K732" s="208"/>
      <c r="L732" s="208"/>
      <c r="M732" s="208"/>
      <c r="N732" s="208"/>
      <c r="O732" s="208"/>
      <c r="P732" s="208"/>
      <c r="Q732" s="208"/>
      <c r="R732" s="208"/>
      <c r="S732" s="208"/>
      <c r="T732" s="208"/>
      <c r="U732" s="208"/>
      <c r="V732" s="208"/>
      <c r="W732" s="208"/>
      <c r="X732" s="208"/>
      <c r="Y732" s="208"/>
      <c r="Z732" s="208"/>
    </row>
    <row r="733" ht="15.75" customHeight="1" spans="1:26">
      <c r="A733" s="208"/>
      <c r="B733" s="208"/>
      <c r="C733" s="208"/>
      <c r="D733" s="208"/>
      <c r="E733" s="208"/>
      <c r="F733" s="208"/>
      <c r="G733" s="208"/>
      <c r="H733" s="208"/>
      <c r="I733" s="208"/>
      <c r="J733" s="208"/>
      <c r="K733" s="208"/>
      <c r="L733" s="208"/>
      <c r="M733" s="208"/>
      <c r="N733" s="208"/>
      <c r="O733" s="208"/>
      <c r="P733" s="208"/>
      <c r="Q733" s="208"/>
      <c r="R733" s="208"/>
      <c r="S733" s="208"/>
      <c r="T733" s="208"/>
      <c r="U733" s="208"/>
      <c r="V733" s="208"/>
      <c r="W733" s="208"/>
      <c r="X733" s="208"/>
      <c r="Y733" s="208"/>
      <c r="Z733" s="208"/>
    </row>
    <row r="734" ht="15.75" customHeight="1" spans="1:26">
      <c r="A734" s="208"/>
      <c r="B734" s="208"/>
      <c r="C734" s="208"/>
      <c r="D734" s="208"/>
      <c r="E734" s="208"/>
      <c r="F734" s="208"/>
      <c r="G734" s="208"/>
      <c r="H734" s="208"/>
      <c r="I734" s="208"/>
      <c r="J734" s="208"/>
      <c r="K734" s="208"/>
      <c r="L734" s="208"/>
      <c r="M734" s="208"/>
      <c r="N734" s="208"/>
      <c r="O734" s="208"/>
      <c r="P734" s="208"/>
      <c r="Q734" s="208"/>
      <c r="R734" s="208"/>
      <c r="S734" s="208"/>
      <c r="T734" s="208"/>
      <c r="U734" s="208"/>
      <c r="V734" s="208"/>
      <c r="W734" s="208"/>
      <c r="X734" s="208"/>
      <c r="Y734" s="208"/>
      <c r="Z734" s="208"/>
    </row>
    <row r="735" ht="15.75" customHeight="1" spans="1:26">
      <c r="A735" s="208"/>
      <c r="B735" s="208"/>
      <c r="C735" s="208"/>
      <c r="D735" s="208"/>
      <c r="E735" s="208"/>
      <c r="F735" s="208"/>
      <c r="G735" s="208"/>
      <c r="H735" s="208"/>
      <c r="I735" s="208"/>
      <c r="J735" s="208"/>
      <c r="K735" s="208"/>
      <c r="L735" s="208"/>
      <c r="M735" s="208"/>
      <c r="N735" s="208"/>
      <c r="O735" s="208"/>
      <c r="P735" s="208"/>
      <c r="Q735" s="208"/>
      <c r="R735" s="208"/>
      <c r="S735" s="208"/>
      <c r="T735" s="208"/>
      <c r="U735" s="208"/>
      <c r="V735" s="208"/>
      <c r="W735" s="208"/>
      <c r="X735" s="208"/>
      <c r="Y735" s="208"/>
      <c r="Z735" s="208"/>
    </row>
    <row r="736" ht="15.75" customHeight="1" spans="1:26">
      <c r="A736" s="208"/>
      <c r="B736" s="208"/>
      <c r="C736" s="208"/>
      <c r="D736" s="208"/>
      <c r="E736" s="208"/>
      <c r="F736" s="208"/>
      <c r="G736" s="208"/>
      <c r="H736" s="208"/>
      <c r="I736" s="208"/>
      <c r="J736" s="208"/>
      <c r="K736" s="208"/>
      <c r="L736" s="208"/>
      <c r="M736" s="208"/>
      <c r="N736" s="208"/>
      <c r="O736" s="208"/>
      <c r="P736" s="208"/>
      <c r="Q736" s="208"/>
      <c r="R736" s="208"/>
      <c r="S736" s="208"/>
      <c r="T736" s="208"/>
      <c r="U736" s="208"/>
      <c r="V736" s="208"/>
      <c r="W736" s="208"/>
      <c r="X736" s="208"/>
      <c r="Y736" s="208"/>
      <c r="Z736" s="208"/>
    </row>
    <row r="737" ht="15.75" customHeight="1" spans="1:26">
      <c r="A737" s="208"/>
      <c r="B737" s="208"/>
      <c r="C737" s="208"/>
      <c r="D737" s="208"/>
      <c r="E737" s="208"/>
      <c r="F737" s="208"/>
      <c r="G737" s="208"/>
      <c r="H737" s="208"/>
      <c r="I737" s="208"/>
      <c r="J737" s="208"/>
      <c r="K737" s="208"/>
      <c r="L737" s="208"/>
      <c r="M737" s="208"/>
      <c r="N737" s="208"/>
      <c r="O737" s="208"/>
      <c r="P737" s="208"/>
      <c r="Q737" s="208"/>
      <c r="R737" s="208"/>
      <c r="S737" s="208"/>
      <c r="T737" s="208"/>
      <c r="U737" s="208"/>
      <c r="V737" s="208"/>
      <c r="W737" s="208"/>
      <c r="X737" s="208"/>
      <c r="Y737" s="208"/>
      <c r="Z737" s="208"/>
    </row>
    <row r="738" ht="15.75" customHeight="1" spans="1:26">
      <c r="A738" s="208"/>
      <c r="B738" s="208"/>
      <c r="C738" s="208"/>
      <c r="D738" s="208"/>
      <c r="E738" s="208"/>
      <c r="F738" s="208"/>
      <c r="G738" s="208"/>
      <c r="H738" s="208"/>
      <c r="I738" s="208"/>
      <c r="J738" s="208"/>
      <c r="K738" s="208"/>
      <c r="L738" s="208"/>
      <c r="M738" s="208"/>
      <c r="N738" s="208"/>
      <c r="O738" s="208"/>
      <c r="P738" s="208"/>
      <c r="Q738" s="208"/>
      <c r="R738" s="208"/>
      <c r="S738" s="208"/>
      <c r="T738" s="208"/>
      <c r="U738" s="208"/>
      <c r="V738" s="208"/>
      <c r="W738" s="208"/>
      <c r="X738" s="208"/>
      <c r="Y738" s="208"/>
      <c r="Z738" s="208"/>
    </row>
    <row r="739" ht="15.75" customHeight="1" spans="1:26">
      <c r="A739" s="208"/>
      <c r="B739" s="208"/>
      <c r="C739" s="208"/>
      <c r="D739" s="208"/>
      <c r="E739" s="208"/>
      <c r="F739" s="208"/>
      <c r="G739" s="208"/>
      <c r="H739" s="208"/>
      <c r="I739" s="208"/>
      <c r="J739" s="208"/>
      <c r="K739" s="208"/>
      <c r="L739" s="208"/>
      <c r="M739" s="208"/>
      <c r="N739" s="208"/>
      <c r="O739" s="208"/>
      <c r="P739" s="208"/>
      <c r="Q739" s="208"/>
      <c r="R739" s="208"/>
      <c r="S739" s="208"/>
      <c r="T739" s="208"/>
      <c r="U739" s="208"/>
      <c r="V739" s="208"/>
      <c r="W739" s="208"/>
      <c r="X739" s="208"/>
      <c r="Y739" s="208"/>
      <c r="Z739" s="208"/>
    </row>
    <row r="740" ht="15.75" customHeight="1" spans="1:26">
      <c r="A740" s="208"/>
      <c r="B740" s="208"/>
      <c r="C740" s="208"/>
      <c r="D740" s="208"/>
      <c r="E740" s="208"/>
      <c r="F740" s="208"/>
      <c r="G740" s="208"/>
      <c r="H740" s="208"/>
      <c r="I740" s="208"/>
      <c r="J740" s="208"/>
      <c r="K740" s="208"/>
      <c r="L740" s="208"/>
      <c r="M740" s="208"/>
      <c r="N740" s="208"/>
      <c r="O740" s="208"/>
      <c r="P740" s="208"/>
      <c r="Q740" s="208"/>
      <c r="R740" s="208"/>
      <c r="S740" s="208"/>
      <c r="T740" s="208"/>
      <c r="U740" s="208"/>
      <c r="V740" s="208"/>
      <c r="W740" s="208"/>
      <c r="X740" s="208"/>
      <c r="Y740" s="208"/>
      <c r="Z740" s="208"/>
    </row>
    <row r="741" ht="15.75" customHeight="1" spans="1:26">
      <c r="A741" s="208"/>
      <c r="B741" s="208"/>
      <c r="C741" s="208"/>
      <c r="D741" s="208"/>
      <c r="E741" s="208"/>
      <c r="F741" s="208"/>
      <c r="G741" s="208"/>
      <c r="H741" s="208"/>
      <c r="I741" s="208"/>
      <c r="J741" s="208"/>
      <c r="K741" s="208"/>
      <c r="L741" s="208"/>
      <c r="M741" s="208"/>
      <c r="N741" s="208"/>
      <c r="O741" s="208"/>
      <c r="P741" s="208"/>
      <c r="Q741" s="208"/>
      <c r="R741" s="208"/>
      <c r="S741" s="208"/>
      <c r="T741" s="208"/>
      <c r="U741" s="208"/>
      <c r="V741" s="208"/>
      <c r="W741" s="208"/>
      <c r="X741" s="208"/>
      <c r="Y741" s="208"/>
      <c r="Z741" s="208"/>
    </row>
    <row r="742" ht="15.75" customHeight="1" spans="1:26">
      <c r="A742" s="208"/>
      <c r="B742" s="208"/>
      <c r="C742" s="208"/>
      <c r="D742" s="208"/>
      <c r="E742" s="208"/>
      <c r="F742" s="208"/>
      <c r="G742" s="208"/>
      <c r="H742" s="208"/>
      <c r="I742" s="208"/>
      <c r="J742" s="208"/>
      <c r="K742" s="208"/>
      <c r="L742" s="208"/>
      <c r="M742" s="208"/>
      <c r="N742" s="208"/>
      <c r="O742" s="208"/>
      <c r="P742" s="208"/>
      <c r="Q742" s="208"/>
      <c r="R742" s="208"/>
      <c r="S742" s="208"/>
      <c r="T742" s="208"/>
      <c r="U742" s="208"/>
      <c r="V742" s="208"/>
      <c r="W742" s="208"/>
      <c r="X742" s="208"/>
      <c r="Y742" s="208"/>
      <c r="Z742" s="208"/>
    </row>
    <row r="743" ht="15.75" customHeight="1" spans="1:26">
      <c r="A743" s="208"/>
      <c r="B743" s="208"/>
      <c r="C743" s="208"/>
      <c r="D743" s="208"/>
      <c r="E743" s="208"/>
      <c r="F743" s="208"/>
      <c r="G743" s="208"/>
      <c r="H743" s="208"/>
      <c r="I743" s="208"/>
      <c r="J743" s="208"/>
      <c r="K743" s="208"/>
      <c r="L743" s="208"/>
      <c r="M743" s="208"/>
      <c r="N743" s="208"/>
      <c r="O743" s="208"/>
      <c r="P743" s="208"/>
      <c r="Q743" s="208"/>
      <c r="R743" s="208"/>
      <c r="S743" s="208"/>
      <c r="T743" s="208"/>
      <c r="U743" s="208"/>
      <c r="V743" s="208"/>
      <c r="W743" s="208"/>
      <c r="X743" s="208"/>
      <c r="Y743" s="208"/>
      <c r="Z743" s="208"/>
    </row>
    <row r="744" ht="15.75" customHeight="1" spans="1:26">
      <c r="A744" s="208"/>
      <c r="B744" s="208"/>
      <c r="C744" s="208"/>
      <c r="D744" s="208"/>
      <c r="E744" s="208"/>
      <c r="F744" s="208"/>
      <c r="G744" s="208"/>
      <c r="H744" s="208"/>
      <c r="I744" s="208"/>
      <c r="J744" s="208"/>
      <c r="K744" s="208"/>
      <c r="L744" s="208"/>
      <c r="M744" s="208"/>
      <c r="N744" s="208"/>
      <c r="O744" s="208"/>
      <c r="P744" s="208"/>
      <c r="Q744" s="208"/>
      <c r="R744" s="208"/>
      <c r="S744" s="208"/>
      <c r="T744" s="208"/>
      <c r="U744" s="208"/>
      <c r="V744" s="208"/>
      <c r="W744" s="208"/>
      <c r="X744" s="208"/>
      <c r="Y744" s="208"/>
      <c r="Z744" s="208"/>
    </row>
    <row r="745" ht="15.75" customHeight="1" spans="1:26">
      <c r="A745" s="208"/>
      <c r="B745" s="208"/>
      <c r="C745" s="208"/>
      <c r="D745" s="208"/>
      <c r="E745" s="208"/>
      <c r="F745" s="208"/>
      <c r="G745" s="208"/>
      <c r="H745" s="208"/>
      <c r="I745" s="208"/>
      <c r="J745" s="208"/>
      <c r="K745" s="208"/>
      <c r="L745" s="208"/>
      <c r="M745" s="208"/>
      <c r="N745" s="208"/>
      <c r="O745" s="208"/>
      <c r="P745" s="208"/>
      <c r="Q745" s="208"/>
      <c r="R745" s="208"/>
      <c r="S745" s="208"/>
      <c r="T745" s="208"/>
      <c r="U745" s="208"/>
      <c r="V745" s="208"/>
      <c r="W745" s="208"/>
      <c r="X745" s="208"/>
      <c r="Y745" s="208"/>
      <c r="Z745" s="208"/>
    </row>
    <row r="746" ht="15.75" customHeight="1" spans="1:26">
      <c r="A746" s="208"/>
      <c r="B746" s="208"/>
      <c r="C746" s="208"/>
      <c r="D746" s="208"/>
      <c r="E746" s="208"/>
      <c r="F746" s="208"/>
      <c r="G746" s="208"/>
      <c r="H746" s="208"/>
      <c r="I746" s="208"/>
      <c r="J746" s="208"/>
      <c r="K746" s="208"/>
      <c r="L746" s="208"/>
      <c r="M746" s="208"/>
      <c r="N746" s="208"/>
      <c r="O746" s="208"/>
      <c r="P746" s="208"/>
      <c r="Q746" s="208"/>
      <c r="R746" s="208"/>
      <c r="S746" s="208"/>
      <c r="T746" s="208"/>
      <c r="U746" s="208"/>
      <c r="V746" s="208"/>
      <c r="W746" s="208"/>
      <c r="X746" s="208"/>
      <c r="Y746" s="208"/>
      <c r="Z746" s="208"/>
    </row>
    <row r="747" ht="15.75" customHeight="1" spans="1:26">
      <c r="A747" s="208"/>
      <c r="B747" s="208"/>
      <c r="C747" s="208"/>
      <c r="D747" s="208"/>
      <c r="E747" s="208"/>
      <c r="F747" s="208"/>
      <c r="G747" s="208"/>
      <c r="H747" s="208"/>
      <c r="I747" s="208"/>
      <c r="J747" s="208"/>
      <c r="K747" s="208"/>
      <c r="L747" s="208"/>
      <c r="M747" s="208"/>
      <c r="N747" s="208"/>
      <c r="O747" s="208"/>
      <c r="P747" s="208"/>
      <c r="Q747" s="208"/>
      <c r="R747" s="208"/>
      <c r="S747" s="208"/>
      <c r="T747" s="208"/>
      <c r="U747" s="208"/>
      <c r="V747" s="208"/>
      <c r="W747" s="208"/>
      <c r="X747" s="208"/>
      <c r="Y747" s="208"/>
      <c r="Z747" s="208"/>
    </row>
    <row r="748" ht="15.75" customHeight="1" spans="1:26">
      <c r="A748" s="208"/>
      <c r="B748" s="208"/>
      <c r="C748" s="208"/>
      <c r="D748" s="208"/>
      <c r="E748" s="208"/>
      <c r="F748" s="208"/>
      <c r="G748" s="208"/>
      <c r="H748" s="208"/>
      <c r="I748" s="208"/>
      <c r="J748" s="208"/>
      <c r="K748" s="208"/>
      <c r="L748" s="208"/>
      <c r="M748" s="208"/>
      <c r="N748" s="208"/>
      <c r="O748" s="208"/>
      <c r="P748" s="208"/>
      <c r="Q748" s="208"/>
      <c r="R748" s="208"/>
      <c r="S748" s="208"/>
      <c r="T748" s="208"/>
      <c r="U748" s="208"/>
      <c r="V748" s="208"/>
      <c r="W748" s="208"/>
      <c r="X748" s="208"/>
      <c r="Y748" s="208"/>
      <c r="Z748" s="208"/>
    </row>
    <row r="749" ht="15.75" customHeight="1" spans="1:26">
      <c r="A749" s="208"/>
      <c r="B749" s="208"/>
      <c r="C749" s="208"/>
      <c r="D749" s="208"/>
      <c r="E749" s="208"/>
      <c r="F749" s="208"/>
      <c r="G749" s="208"/>
      <c r="H749" s="208"/>
      <c r="I749" s="208"/>
      <c r="J749" s="208"/>
      <c r="K749" s="208"/>
      <c r="L749" s="208"/>
      <c r="M749" s="208"/>
      <c r="N749" s="208"/>
      <c r="O749" s="208"/>
      <c r="P749" s="208"/>
      <c r="Q749" s="208"/>
      <c r="R749" s="208"/>
      <c r="S749" s="208"/>
      <c r="T749" s="208"/>
      <c r="U749" s="208"/>
      <c r="V749" s="208"/>
      <c r="W749" s="208"/>
      <c r="X749" s="208"/>
      <c r="Y749" s="208"/>
      <c r="Z749" s="208"/>
    </row>
    <row r="750" ht="15.75" customHeight="1" spans="1:26">
      <c r="A750" s="208"/>
      <c r="B750" s="208"/>
      <c r="C750" s="208"/>
      <c r="D750" s="208"/>
      <c r="E750" s="208"/>
      <c r="F750" s="208"/>
      <c r="G750" s="208"/>
      <c r="H750" s="208"/>
      <c r="I750" s="208"/>
      <c r="J750" s="208"/>
      <c r="K750" s="208"/>
      <c r="L750" s="208"/>
      <c r="M750" s="208"/>
      <c r="N750" s="208"/>
      <c r="O750" s="208"/>
      <c r="P750" s="208"/>
      <c r="Q750" s="208"/>
      <c r="R750" s="208"/>
      <c r="S750" s="208"/>
      <c r="T750" s="208"/>
      <c r="U750" s="208"/>
      <c r="V750" s="208"/>
      <c r="W750" s="208"/>
      <c r="X750" s="208"/>
      <c r="Y750" s="208"/>
      <c r="Z750" s="208"/>
    </row>
    <row r="751" ht="15.75" customHeight="1" spans="1:26">
      <c r="A751" s="208"/>
      <c r="B751" s="208"/>
      <c r="C751" s="208"/>
      <c r="D751" s="208"/>
      <c r="E751" s="208"/>
      <c r="F751" s="208"/>
      <c r="G751" s="208"/>
      <c r="H751" s="208"/>
      <c r="I751" s="208"/>
      <c r="J751" s="208"/>
      <c r="K751" s="208"/>
      <c r="L751" s="208"/>
      <c r="M751" s="208"/>
      <c r="N751" s="208"/>
      <c r="O751" s="208"/>
      <c r="P751" s="208"/>
      <c r="Q751" s="208"/>
      <c r="R751" s="208"/>
      <c r="S751" s="208"/>
      <c r="T751" s="208"/>
      <c r="U751" s="208"/>
      <c r="V751" s="208"/>
      <c r="W751" s="208"/>
      <c r="X751" s="208"/>
      <c r="Y751" s="208"/>
      <c r="Z751" s="208"/>
    </row>
    <row r="752" ht="15.75" customHeight="1" spans="1:26">
      <c r="A752" s="208"/>
      <c r="B752" s="208"/>
      <c r="C752" s="208"/>
      <c r="D752" s="208"/>
      <c r="E752" s="208"/>
      <c r="F752" s="208"/>
      <c r="G752" s="208"/>
      <c r="H752" s="208"/>
      <c r="I752" s="208"/>
      <c r="J752" s="208"/>
      <c r="K752" s="208"/>
      <c r="L752" s="208"/>
      <c r="M752" s="208"/>
      <c r="N752" s="208"/>
      <c r="O752" s="208"/>
      <c r="P752" s="208"/>
      <c r="Q752" s="208"/>
      <c r="R752" s="208"/>
      <c r="S752" s="208"/>
      <c r="T752" s="208"/>
      <c r="U752" s="208"/>
      <c r="V752" s="208"/>
      <c r="W752" s="208"/>
      <c r="X752" s="208"/>
      <c r="Y752" s="208"/>
      <c r="Z752" s="208"/>
    </row>
    <row r="753" ht="15.75" customHeight="1" spans="1:26">
      <c r="A753" s="208"/>
      <c r="B753" s="208"/>
      <c r="C753" s="208"/>
      <c r="D753" s="208"/>
      <c r="E753" s="208"/>
      <c r="F753" s="208"/>
      <c r="G753" s="208"/>
      <c r="H753" s="208"/>
      <c r="I753" s="208"/>
      <c r="J753" s="208"/>
      <c r="K753" s="208"/>
      <c r="L753" s="208"/>
      <c r="M753" s="208"/>
      <c r="N753" s="208"/>
      <c r="O753" s="208"/>
      <c r="P753" s="208"/>
      <c r="Q753" s="208"/>
      <c r="R753" s="208"/>
      <c r="S753" s="208"/>
      <c r="T753" s="208"/>
      <c r="U753" s="208"/>
      <c r="V753" s="208"/>
      <c r="W753" s="208"/>
      <c r="X753" s="208"/>
      <c r="Y753" s="208"/>
      <c r="Z753" s="208"/>
    </row>
    <row r="754" ht="15.75" customHeight="1" spans="1:26">
      <c r="A754" s="208"/>
      <c r="B754" s="208"/>
      <c r="C754" s="208"/>
      <c r="D754" s="208"/>
      <c r="E754" s="208"/>
      <c r="F754" s="208"/>
      <c r="G754" s="208"/>
      <c r="H754" s="208"/>
      <c r="I754" s="208"/>
      <c r="J754" s="208"/>
      <c r="K754" s="208"/>
      <c r="L754" s="208"/>
      <c r="M754" s="208"/>
      <c r="N754" s="208"/>
      <c r="O754" s="208"/>
      <c r="P754" s="208"/>
      <c r="Q754" s="208"/>
      <c r="R754" s="208"/>
      <c r="S754" s="208"/>
      <c r="T754" s="208"/>
      <c r="U754" s="208"/>
      <c r="V754" s="208"/>
      <c r="W754" s="208"/>
      <c r="X754" s="208"/>
      <c r="Y754" s="208"/>
      <c r="Z754" s="208"/>
    </row>
    <row r="755" ht="15.75" customHeight="1" spans="1:26">
      <c r="A755" s="208"/>
      <c r="B755" s="208"/>
      <c r="C755" s="208"/>
      <c r="D755" s="208"/>
      <c r="E755" s="208"/>
      <c r="F755" s="208"/>
      <c r="G755" s="208"/>
      <c r="H755" s="208"/>
      <c r="I755" s="208"/>
      <c r="J755" s="208"/>
      <c r="K755" s="208"/>
      <c r="L755" s="208"/>
      <c r="M755" s="208"/>
      <c r="N755" s="208"/>
      <c r="O755" s="208"/>
      <c r="P755" s="208"/>
      <c r="Q755" s="208"/>
      <c r="R755" s="208"/>
      <c r="S755" s="208"/>
      <c r="T755" s="208"/>
      <c r="U755" s="208"/>
      <c r="V755" s="208"/>
      <c r="W755" s="208"/>
      <c r="X755" s="208"/>
      <c r="Y755" s="208"/>
      <c r="Z755" s="208"/>
    </row>
    <row r="756" ht="15.75" customHeight="1" spans="1:26">
      <c r="A756" s="208"/>
      <c r="B756" s="208"/>
      <c r="C756" s="208"/>
      <c r="D756" s="208"/>
      <c r="E756" s="208"/>
      <c r="F756" s="208"/>
      <c r="G756" s="208"/>
      <c r="H756" s="208"/>
      <c r="I756" s="208"/>
      <c r="J756" s="208"/>
      <c r="K756" s="208"/>
      <c r="L756" s="208"/>
      <c r="M756" s="208"/>
      <c r="N756" s="208"/>
      <c r="O756" s="208"/>
      <c r="P756" s="208"/>
      <c r="Q756" s="208"/>
      <c r="R756" s="208"/>
      <c r="S756" s="208"/>
      <c r="T756" s="208"/>
      <c r="U756" s="208"/>
      <c r="V756" s="208"/>
      <c r="W756" s="208"/>
      <c r="X756" s="208"/>
      <c r="Y756" s="208"/>
      <c r="Z756" s="208"/>
    </row>
    <row r="757" ht="15.75" customHeight="1" spans="1:26">
      <c r="A757" s="208"/>
      <c r="B757" s="208"/>
      <c r="C757" s="208"/>
      <c r="D757" s="208"/>
      <c r="E757" s="208"/>
      <c r="F757" s="208"/>
      <c r="G757" s="208"/>
      <c r="H757" s="208"/>
      <c r="I757" s="208"/>
      <c r="J757" s="208"/>
      <c r="K757" s="208"/>
      <c r="L757" s="208"/>
      <c r="M757" s="208"/>
      <c r="N757" s="208"/>
      <c r="O757" s="208"/>
      <c r="P757" s="208"/>
      <c r="Q757" s="208"/>
      <c r="R757" s="208"/>
      <c r="S757" s="208"/>
      <c r="T757" s="208"/>
      <c r="U757" s="208"/>
      <c r="V757" s="208"/>
      <c r="W757" s="208"/>
      <c r="X757" s="208"/>
      <c r="Y757" s="208"/>
      <c r="Z757" s="208"/>
    </row>
    <row r="758" ht="15.75" customHeight="1" spans="1:26">
      <c r="A758" s="208"/>
      <c r="B758" s="208"/>
      <c r="C758" s="208"/>
      <c r="D758" s="208"/>
      <c r="E758" s="208"/>
      <c r="F758" s="208"/>
      <c r="G758" s="208"/>
      <c r="H758" s="208"/>
      <c r="I758" s="208"/>
      <c r="J758" s="208"/>
      <c r="K758" s="208"/>
      <c r="L758" s="208"/>
      <c r="M758" s="208"/>
      <c r="N758" s="208"/>
      <c r="O758" s="208"/>
      <c r="P758" s="208"/>
      <c r="Q758" s="208"/>
      <c r="R758" s="208"/>
      <c r="S758" s="208"/>
      <c r="T758" s="208"/>
      <c r="U758" s="208"/>
      <c r="V758" s="208"/>
      <c r="W758" s="208"/>
      <c r="X758" s="208"/>
      <c r="Y758" s="208"/>
      <c r="Z758" s="208"/>
    </row>
    <row r="759" ht="15.75" customHeight="1" spans="1:26">
      <c r="A759" s="208"/>
      <c r="B759" s="208"/>
      <c r="C759" s="208"/>
      <c r="D759" s="208"/>
      <c r="E759" s="208"/>
      <c r="F759" s="208"/>
      <c r="G759" s="208"/>
      <c r="H759" s="208"/>
      <c r="I759" s="208"/>
      <c r="J759" s="208"/>
      <c r="K759" s="208"/>
      <c r="L759" s="208"/>
      <c r="M759" s="208"/>
      <c r="N759" s="208"/>
      <c r="O759" s="208"/>
      <c r="P759" s="208"/>
      <c r="Q759" s="208"/>
      <c r="R759" s="208"/>
      <c r="S759" s="208"/>
      <c r="T759" s="208"/>
      <c r="U759" s="208"/>
      <c r="V759" s="208"/>
      <c r="W759" s="208"/>
      <c r="X759" s="208"/>
      <c r="Y759" s="208"/>
      <c r="Z759" s="208"/>
    </row>
    <row r="760" ht="15.75" customHeight="1" spans="1:26">
      <c r="A760" s="208"/>
      <c r="B760" s="208"/>
      <c r="C760" s="208"/>
      <c r="D760" s="208"/>
      <c r="E760" s="208"/>
      <c r="F760" s="208"/>
      <c r="G760" s="208"/>
      <c r="H760" s="208"/>
      <c r="I760" s="208"/>
      <c r="J760" s="208"/>
      <c r="K760" s="208"/>
      <c r="L760" s="208"/>
      <c r="M760" s="208"/>
      <c r="N760" s="208"/>
      <c r="O760" s="208"/>
      <c r="P760" s="208"/>
      <c r="Q760" s="208"/>
      <c r="R760" s="208"/>
      <c r="S760" s="208"/>
      <c r="T760" s="208"/>
      <c r="U760" s="208"/>
      <c r="V760" s="208"/>
      <c r="W760" s="208"/>
      <c r="X760" s="208"/>
      <c r="Y760" s="208"/>
      <c r="Z760" s="208"/>
    </row>
    <row r="761" ht="15.75" customHeight="1" spans="1:26">
      <c r="A761" s="208"/>
      <c r="B761" s="208"/>
      <c r="C761" s="208"/>
      <c r="D761" s="208"/>
      <c r="E761" s="208"/>
      <c r="F761" s="208"/>
      <c r="G761" s="208"/>
      <c r="H761" s="208"/>
      <c r="I761" s="208"/>
      <c r="J761" s="208"/>
      <c r="K761" s="208"/>
      <c r="L761" s="208"/>
      <c r="M761" s="208"/>
      <c r="N761" s="208"/>
      <c r="O761" s="208"/>
      <c r="P761" s="208"/>
      <c r="Q761" s="208"/>
      <c r="R761" s="208"/>
      <c r="S761" s="208"/>
      <c r="T761" s="208"/>
      <c r="U761" s="208"/>
      <c r="V761" s="208"/>
      <c r="W761" s="208"/>
      <c r="X761" s="208"/>
      <c r="Y761" s="208"/>
      <c r="Z761" s="208"/>
    </row>
    <row r="762" ht="15.75" customHeight="1" spans="1:26">
      <c r="A762" s="208"/>
      <c r="B762" s="208"/>
      <c r="C762" s="208"/>
      <c r="D762" s="208"/>
      <c r="E762" s="208"/>
      <c r="F762" s="208"/>
      <c r="G762" s="208"/>
      <c r="H762" s="208"/>
      <c r="I762" s="208"/>
      <c r="J762" s="208"/>
      <c r="K762" s="208"/>
      <c r="L762" s="208"/>
      <c r="M762" s="208"/>
      <c r="N762" s="208"/>
      <c r="O762" s="208"/>
      <c r="P762" s="208"/>
      <c r="Q762" s="208"/>
      <c r="R762" s="208"/>
      <c r="S762" s="208"/>
      <c r="T762" s="208"/>
      <c r="U762" s="208"/>
      <c r="V762" s="208"/>
      <c r="W762" s="208"/>
      <c r="X762" s="208"/>
      <c r="Y762" s="208"/>
      <c r="Z762" s="208"/>
    </row>
    <row r="763" ht="15.75" customHeight="1" spans="1:26">
      <c r="A763" s="208"/>
      <c r="B763" s="208"/>
      <c r="C763" s="208"/>
      <c r="D763" s="208"/>
      <c r="E763" s="208"/>
      <c r="F763" s="208"/>
      <c r="G763" s="208"/>
      <c r="H763" s="208"/>
      <c r="I763" s="208"/>
      <c r="J763" s="208"/>
      <c r="K763" s="208"/>
      <c r="L763" s="208"/>
      <c r="M763" s="208"/>
      <c r="N763" s="208"/>
      <c r="O763" s="208"/>
      <c r="P763" s="208"/>
      <c r="Q763" s="208"/>
      <c r="R763" s="208"/>
      <c r="S763" s="208"/>
      <c r="T763" s="208"/>
      <c r="U763" s="208"/>
      <c r="V763" s="208"/>
      <c r="W763" s="208"/>
      <c r="X763" s="208"/>
      <c r="Y763" s="208"/>
      <c r="Z763" s="208"/>
    </row>
    <row r="764" ht="15.75" customHeight="1" spans="1:26">
      <c r="A764" s="208"/>
      <c r="B764" s="208"/>
      <c r="C764" s="208"/>
      <c r="D764" s="208"/>
      <c r="E764" s="208"/>
      <c r="F764" s="208"/>
      <c r="G764" s="208"/>
      <c r="H764" s="208"/>
      <c r="I764" s="208"/>
      <c r="J764" s="208"/>
      <c r="K764" s="208"/>
      <c r="L764" s="208"/>
      <c r="M764" s="208"/>
      <c r="N764" s="208"/>
      <c r="O764" s="208"/>
      <c r="P764" s="208"/>
      <c r="Q764" s="208"/>
      <c r="R764" s="208"/>
      <c r="S764" s="208"/>
      <c r="T764" s="208"/>
      <c r="U764" s="208"/>
      <c r="V764" s="208"/>
      <c r="W764" s="208"/>
      <c r="X764" s="208"/>
      <c r="Y764" s="208"/>
      <c r="Z764" s="208"/>
    </row>
    <row r="765" ht="15.75" customHeight="1" spans="1:26">
      <c r="A765" s="208"/>
      <c r="B765" s="208"/>
      <c r="C765" s="208"/>
      <c r="D765" s="208"/>
      <c r="E765" s="208"/>
      <c r="F765" s="208"/>
      <c r="G765" s="208"/>
      <c r="H765" s="208"/>
      <c r="I765" s="208"/>
      <c r="J765" s="208"/>
      <c r="K765" s="208"/>
      <c r="L765" s="208"/>
      <c r="M765" s="208"/>
      <c r="N765" s="208"/>
      <c r="O765" s="208"/>
      <c r="P765" s="208"/>
      <c r="Q765" s="208"/>
      <c r="R765" s="208"/>
      <c r="S765" s="208"/>
      <c r="T765" s="208"/>
      <c r="U765" s="208"/>
      <c r="V765" s="208"/>
      <c r="W765" s="208"/>
      <c r="X765" s="208"/>
      <c r="Y765" s="208"/>
      <c r="Z765" s="208"/>
    </row>
    <row r="766" ht="15.75" customHeight="1" spans="1:26">
      <c r="A766" s="208"/>
      <c r="B766" s="208"/>
      <c r="C766" s="208"/>
      <c r="D766" s="208"/>
      <c r="E766" s="208"/>
      <c r="F766" s="208"/>
      <c r="G766" s="208"/>
      <c r="H766" s="208"/>
      <c r="I766" s="208"/>
      <c r="J766" s="208"/>
      <c r="K766" s="208"/>
      <c r="L766" s="208"/>
      <c r="M766" s="208"/>
      <c r="N766" s="208"/>
      <c r="O766" s="208"/>
      <c r="P766" s="208"/>
      <c r="Q766" s="208"/>
      <c r="R766" s="208"/>
      <c r="S766" s="208"/>
      <c r="T766" s="208"/>
      <c r="U766" s="208"/>
      <c r="V766" s="208"/>
      <c r="W766" s="208"/>
      <c r="X766" s="208"/>
      <c r="Y766" s="208"/>
      <c r="Z766" s="208"/>
    </row>
    <row r="767" ht="15.75" customHeight="1" spans="1:26">
      <c r="A767" s="208"/>
      <c r="B767" s="208"/>
      <c r="C767" s="208"/>
      <c r="D767" s="208"/>
      <c r="E767" s="208"/>
      <c r="F767" s="208"/>
      <c r="G767" s="208"/>
      <c r="H767" s="208"/>
      <c r="I767" s="208"/>
      <c r="J767" s="208"/>
      <c r="K767" s="208"/>
      <c r="L767" s="208"/>
      <c r="M767" s="208"/>
      <c r="N767" s="208"/>
      <c r="O767" s="208"/>
      <c r="P767" s="208"/>
      <c r="Q767" s="208"/>
      <c r="R767" s="208"/>
      <c r="S767" s="208"/>
      <c r="T767" s="208"/>
      <c r="U767" s="208"/>
      <c r="V767" s="208"/>
      <c r="W767" s="208"/>
      <c r="X767" s="208"/>
      <c r="Y767" s="208"/>
      <c r="Z767" s="208"/>
    </row>
    <row r="768" ht="15.75" customHeight="1" spans="1:26">
      <c r="A768" s="208"/>
      <c r="B768" s="208"/>
      <c r="C768" s="208"/>
      <c r="D768" s="208"/>
      <c r="E768" s="208"/>
      <c r="F768" s="208"/>
      <c r="G768" s="208"/>
      <c r="H768" s="208"/>
      <c r="I768" s="208"/>
      <c r="J768" s="208"/>
      <c r="K768" s="208"/>
      <c r="L768" s="208"/>
      <c r="M768" s="208"/>
      <c r="N768" s="208"/>
      <c r="O768" s="208"/>
      <c r="P768" s="208"/>
      <c r="Q768" s="208"/>
      <c r="R768" s="208"/>
      <c r="S768" s="208"/>
      <c r="T768" s="208"/>
      <c r="U768" s="208"/>
      <c r="V768" s="208"/>
      <c r="W768" s="208"/>
      <c r="X768" s="208"/>
      <c r="Y768" s="208"/>
      <c r="Z768" s="208"/>
    </row>
    <row r="769" ht="15.75" customHeight="1" spans="1:26">
      <c r="A769" s="208"/>
      <c r="B769" s="208"/>
      <c r="C769" s="208"/>
      <c r="D769" s="208"/>
      <c r="E769" s="208"/>
      <c r="F769" s="208"/>
      <c r="G769" s="208"/>
      <c r="H769" s="208"/>
      <c r="I769" s="208"/>
      <c r="J769" s="208"/>
      <c r="K769" s="208"/>
      <c r="L769" s="208"/>
      <c r="M769" s="208"/>
      <c r="N769" s="208"/>
      <c r="O769" s="208"/>
      <c r="P769" s="208"/>
      <c r="Q769" s="208"/>
      <c r="R769" s="208"/>
      <c r="S769" s="208"/>
      <c r="T769" s="208"/>
      <c r="U769" s="208"/>
      <c r="V769" s="208"/>
      <c r="W769" s="208"/>
      <c r="X769" s="208"/>
      <c r="Y769" s="208"/>
      <c r="Z769" s="208"/>
    </row>
    <row r="770" ht="15.75" customHeight="1" spans="1:26">
      <c r="A770" s="208"/>
      <c r="B770" s="208"/>
      <c r="C770" s="208"/>
      <c r="D770" s="208"/>
      <c r="E770" s="208"/>
      <c r="F770" s="208"/>
      <c r="G770" s="208"/>
      <c r="H770" s="208"/>
      <c r="I770" s="208"/>
      <c r="J770" s="208"/>
      <c r="K770" s="208"/>
      <c r="L770" s="208"/>
      <c r="M770" s="208"/>
      <c r="N770" s="208"/>
      <c r="O770" s="208"/>
      <c r="P770" s="208"/>
      <c r="Q770" s="208"/>
      <c r="R770" s="208"/>
      <c r="S770" s="208"/>
      <c r="T770" s="208"/>
      <c r="U770" s="208"/>
      <c r="V770" s="208"/>
      <c r="W770" s="208"/>
      <c r="X770" s="208"/>
      <c r="Y770" s="208"/>
      <c r="Z770" s="208"/>
    </row>
    <row r="771" ht="15.75" customHeight="1" spans="1:26">
      <c r="A771" s="208"/>
      <c r="B771" s="208"/>
      <c r="C771" s="208"/>
      <c r="D771" s="208"/>
      <c r="E771" s="208"/>
      <c r="F771" s="208"/>
      <c r="G771" s="208"/>
      <c r="H771" s="208"/>
      <c r="I771" s="208"/>
      <c r="J771" s="208"/>
      <c r="K771" s="208"/>
      <c r="L771" s="208"/>
      <c r="M771" s="208"/>
      <c r="N771" s="208"/>
      <c r="O771" s="208"/>
      <c r="P771" s="208"/>
      <c r="Q771" s="208"/>
      <c r="R771" s="208"/>
      <c r="S771" s="208"/>
      <c r="T771" s="208"/>
      <c r="U771" s="208"/>
      <c r="V771" s="208"/>
      <c r="W771" s="208"/>
      <c r="X771" s="208"/>
      <c r="Y771" s="208"/>
      <c r="Z771" s="208"/>
    </row>
    <row r="772" ht="15.75" customHeight="1" spans="1:26">
      <c r="A772" s="208"/>
      <c r="B772" s="208"/>
      <c r="C772" s="208"/>
      <c r="D772" s="208"/>
      <c r="E772" s="208"/>
      <c r="F772" s="208"/>
      <c r="G772" s="208"/>
      <c r="H772" s="208"/>
      <c r="I772" s="208"/>
      <c r="J772" s="208"/>
      <c r="K772" s="208"/>
      <c r="L772" s="208"/>
      <c r="M772" s="208"/>
      <c r="N772" s="208"/>
      <c r="O772" s="208"/>
      <c r="P772" s="208"/>
      <c r="Q772" s="208"/>
      <c r="R772" s="208"/>
      <c r="S772" s="208"/>
      <c r="T772" s="208"/>
      <c r="U772" s="208"/>
      <c r="V772" s="208"/>
      <c r="W772" s="208"/>
      <c r="X772" s="208"/>
      <c r="Y772" s="208"/>
      <c r="Z772" s="208"/>
    </row>
    <row r="773" ht="15.75" customHeight="1" spans="1:26">
      <c r="A773" s="208"/>
      <c r="B773" s="208"/>
      <c r="C773" s="208"/>
      <c r="D773" s="208"/>
      <c r="E773" s="208"/>
      <c r="F773" s="208"/>
      <c r="G773" s="208"/>
      <c r="H773" s="208"/>
      <c r="I773" s="208"/>
      <c r="J773" s="208"/>
      <c r="K773" s="208"/>
      <c r="L773" s="208"/>
      <c r="M773" s="208"/>
      <c r="N773" s="208"/>
      <c r="O773" s="208"/>
      <c r="P773" s="208"/>
      <c r="Q773" s="208"/>
      <c r="R773" s="208"/>
      <c r="S773" s="208"/>
      <c r="T773" s="208"/>
      <c r="U773" s="208"/>
      <c r="V773" s="208"/>
      <c r="W773" s="208"/>
      <c r="X773" s="208"/>
      <c r="Y773" s="208"/>
      <c r="Z773" s="208"/>
    </row>
    <row r="774" ht="15.75" customHeight="1" spans="1:26">
      <c r="A774" s="208"/>
      <c r="B774" s="208"/>
      <c r="C774" s="208"/>
      <c r="D774" s="208"/>
      <c r="E774" s="208"/>
      <c r="F774" s="208"/>
      <c r="G774" s="208"/>
      <c r="H774" s="208"/>
      <c r="I774" s="208"/>
      <c r="J774" s="208"/>
      <c r="K774" s="208"/>
      <c r="L774" s="208"/>
      <c r="M774" s="208"/>
      <c r="N774" s="208"/>
      <c r="O774" s="208"/>
      <c r="P774" s="208"/>
      <c r="Q774" s="208"/>
      <c r="R774" s="208"/>
      <c r="S774" s="208"/>
      <c r="T774" s="208"/>
      <c r="U774" s="208"/>
      <c r="V774" s="208"/>
      <c r="W774" s="208"/>
      <c r="X774" s="208"/>
      <c r="Y774" s="208"/>
      <c r="Z774" s="208"/>
    </row>
    <row r="775" ht="15.75" customHeight="1" spans="1:26">
      <c r="A775" s="208"/>
      <c r="B775" s="208"/>
      <c r="C775" s="208"/>
      <c r="D775" s="208"/>
      <c r="E775" s="208"/>
      <c r="F775" s="208"/>
      <c r="G775" s="208"/>
      <c r="H775" s="208"/>
      <c r="I775" s="208"/>
      <c r="J775" s="208"/>
      <c r="K775" s="208"/>
      <c r="L775" s="208"/>
      <c r="M775" s="208"/>
      <c r="N775" s="208"/>
      <c r="O775" s="208"/>
      <c r="P775" s="208"/>
      <c r="Q775" s="208"/>
      <c r="R775" s="208"/>
      <c r="S775" s="208"/>
      <c r="T775" s="208"/>
      <c r="U775" s="208"/>
      <c r="V775" s="208"/>
      <c r="W775" s="208"/>
      <c r="X775" s="208"/>
      <c r="Y775" s="208"/>
      <c r="Z775" s="208"/>
    </row>
    <row r="776" ht="15.75" customHeight="1" spans="1:26">
      <c r="A776" s="208"/>
      <c r="B776" s="208"/>
      <c r="C776" s="208"/>
      <c r="D776" s="208"/>
      <c r="E776" s="208"/>
      <c r="F776" s="208"/>
      <c r="G776" s="208"/>
      <c r="H776" s="208"/>
      <c r="I776" s="208"/>
      <c r="J776" s="208"/>
      <c r="K776" s="208"/>
      <c r="L776" s="208"/>
      <c r="M776" s="208"/>
      <c r="N776" s="208"/>
      <c r="O776" s="208"/>
      <c r="P776" s="208"/>
      <c r="Q776" s="208"/>
      <c r="R776" s="208"/>
      <c r="S776" s="208"/>
      <c r="T776" s="208"/>
      <c r="U776" s="208"/>
      <c r="V776" s="208"/>
      <c r="W776" s="208"/>
      <c r="X776" s="208"/>
      <c r="Y776" s="208"/>
      <c r="Z776" s="208"/>
    </row>
    <row r="777" ht="15.75" customHeight="1" spans="1:26">
      <c r="A777" s="208"/>
      <c r="B777" s="208"/>
      <c r="C777" s="208"/>
      <c r="D777" s="208"/>
      <c r="E777" s="208"/>
      <c r="F777" s="208"/>
      <c r="G777" s="208"/>
      <c r="H777" s="208"/>
      <c r="I777" s="208"/>
      <c r="J777" s="208"/>
      <c r="K777" s="208"/>
      <c r="L777" s="208"/>
      <c r="M777" s="208"/>
      <c r="N777" s="208"/>
      <c r="O777" s="208"/>
      <c r="P777" s="208"/>
      <c r="Q777" s="208"/>
      <c r="R777" s="208"/>
      <c r="S777" s="208"/>
      <c r="T777" s="208"/>
      <c r="U777" s="208"/>
      <c r="V777" s="208"/>
      <c r="W777" s="208"/>
      <c r="X777" s="208"/>
      <c r="Y777" s="208"/>
      <c r="Z777" s="208"/>
    </row>
    <row r="778" ht="15.75" customHeight="1" spans="1:26">
      <c r="A778" s="208"/>
      <c r="B778" s="208"/>
      <c r="C778" s="208"/>
      <c r="D778" s="208"/>
      <c r="E778" s="208"/>
      <c r="F778" s="208"/>
      <c r="G778" s="208"/>
      <c r="H778" s="208"/>
      <c r="I778" s="208"/>
      <c r="J778" s="208"/>
      <c r="K778" s="208"/>
      <c r="L778" s="208"/>
      <c r="M778" s="208"/>
      <c r="N778" s="208"/>
      <c r="O778" s="208"/>
      <c r="P778" s="208"/>
      <c r="Q778" s="208"/>
      <c r="R778" s="208"/>
      <c r="S778" s="208"/>
      <c r="T778" s="208"/>
      <c r="U778" s="208"/>
      <c r="V778" s="208"/>
      <c r="W778" s="208"/>
      <c r="X778" s="208"/>
      <c r="Y778" s="208"/>
      <c r="Z778" s="208"/>
    </row>
    <row r="779" ht="15.75" customHeight="1" spans="1:26">
      <c r="A779" s="208"/>
      <c r="B779" s="208"/>
      <c r="C779" s="208"/>
      <c r="D779" s="208"/>
      <c r="E779" s="208"/>
      <c r="F779" s="208"/>
      <c r="G779" s="208"/>
      <c r="H779" s="208"/>
      <c r="I779" s="208"/>
      <c r="J779" s="208"/>
      <c r="K779" s="208"/>
      <c r="L779" s="208"/>
      <c r="M779" s="208"/>
      <c r="N779" s="208"/>
      <c r="O779" s="208"/>
      <c r="P779" s="208"/>
      <c r="Q779" s="208"/>
      <c r="R779" s="208"/>
      <c r="S779" s="208"/>
      <c r="T779" s="208"/>
      <c r="U779" s="208"/>
      <c r="V779" s="208"/>
      <c r="W779" s="208"/>
      <c r="X779" s="208"/>
      <c r="Y779" s="208"/>
      <c r="Z779" s="208"/>
    </row>
    <row r="780" ht="15.75" customHeight="1" spans="1:26">
      <c r="A780" s="208"/>
      <c r="B780" s="208"/>
      <c r="C780" s="208"/>
      <c r="D780" s="208"/>
      <c r="E780" s="208"/>
      <c r="F780" s="208"/>
      <c r="G780" s="208"/>
      <c r="H780" s="208"/>
      <c r="I780" s="208"/>
      <c r="J780" s="208"/>
      <c r="K780" s="208"/>
      <c r="L780" s="208"/>
      <c r="M780" s="208"/>
      <c r="N780" s="208"/>
      <c r="O780" s="208"/>
      <c r="P780" s="208"/>
      <c r="Q780" s="208"/>
      <c r="R780" s="208"/>
      <c r="S780" s="208"/>
      <c r="T780" s="208"/>
      <c r="U780" s="208"/>
      <c r="V780" s="208"/>
      <c r="W780" s="208"/>
      <c r="X780" s="208"/>
      <c r="Y780" s="208"/>
      <c r="Z780" s="208"/>
    </row>
    <row r="781" ht="15.75" customHeight="1" spans="1:26">
      <c r="A781" s="208"/>
      <c r="B781" s="208"/>
      <c r="C781" s="208"/>
      <c r="D781" s="208"/>
      <c r="E781" s="208"/>
      <c r="F781" s="208"/>
      <c r="G781" s="208"/>
      <c r="H781" s="208"/>
      <c r="I781" s="208"/>
      <c r="J781" s="208"/>
      <c r="K781" s="208"/>
      <c r="L781" s="208"/>
      <c r="M781" s="208"/>
      <c r="N781" s="208"/>
      <c r="O781" s="208"/>
      <c r="P781" s="208"/>
      <c r="Q781" s="208"/>
      <c r="R781" s="208"/>
      <c r="S781" s="208"/>
      <c r="T781" s="208"/>
      <c r="U781" s="208"/>
      <c r="V781" s="208"/>
      <c r="W781" s="208"/>
      <c r="X781" s="208"/>
      <c r="Y781" s="208"/>
      <c r="Z781" s="208"/>
    </row>
    <row r="782" ht="15.75" customHeight="1" spans="1:26">
      <c r="A782" s="208"/>
      <c r="B782" s="208"/>
      <c r="C782" s="208"/>
      <c r="D782" s="208"/>
      <c r="E782" s="208"/>
      <c r="F782" s="208"/>
      <c r="G782" s="208"/>
      <c r="H782" s="208"/>
      <c r="I782" s="208"/>
      <c r="J782" s="208"/>
      <c r="K782" s="208"/>
      <c r="L782" s="208"/>
      <c r="M782" s="208"/>
      <c r="N782" s="208"/>
      <c r="O782" s="208"/>
      <c r="P782" s="208"/>
      <c r="Q782" s="208"/>
      <c r="R782" s="208"/>
      <c r="S782" s="208"/>
      <c r="T782" s="208"/>
      <c r="U782" s="208"/>
      <c r="V782" s="208"/>
      <c r="W782" s="208"/>
      <c r="X782" s="208"/>
      <c r="Y782" s="208"/>
      <c r="Z782" s="208"/>
    </row>
    <row r="783" ht="15.75" customHeight="1" spans="1:26">
      <c r="A783" s="208"/>
      <c r="B783" s="208"/>
      <c r="C783" s="208"/>
      <c r="D783" s="208"/>
      <c r="E783" s="208"/>
      <c r="F783" s="208"/>
      <c r="G783" s="208"/>
      <c r="H783" s="208"/>
      <c r="I783" s="208"/>
      <c r="J783" s="208"/>
      <c r="K783" s="208"/>
      <c r="L783" s="208"/>
      <c r="M783" s="208"/>
      <c r="N783" s="208"/>
      <c r="O783" s="208"/>
      <c r="P783" s="208"/>
      <c r="Q783" s="208"/>
      <c r="R783" s="208"/>
      <c r="S783" s="208"/>
      <c r="T783" s="208"/>
      <c r="U783" s="208"/>
      <c r="V783" s="208"/>
      <c r="W783" s="208"/>
      <c r="X783" s="208"/>
      <c r="Y783" s="208"/>
      <c r="Z783" s="208"/>
    </row>
    <row r="784" ht="15.75" customHeight="1" spans="1:26">
      <c r="A784" s="208"/>
      <c r="B784" s="208"/>
      <c r="C784" s="208"/>
      <c r="D784" s="208"/>
      <c r="E784" s="208"/>
      <c r="F784" s="208"/>
      <c r="G784" s="208"/>
      <c r="H784" s="208"/>
      <c r="I784" s="208"/>
      <c r="J784" s="208"/>
      <c r="K784" s="208"/>
      <c r="L784" s="208"/>
      <c r="M784" s="208"/>
      <c r="N784" s="208"/>
      <c r="O784" s="208"/>
      <c r="P784" s="208"/>
      <c r="Q784" s="208"/>
      <c r="R784" s="208"/>
      <c r="S784" s="208"/>
      <c r="T784" s="208"/>
      <c r="U784" s="208"/>
      <c r="V784" s="208"/>
      <c r="W784" s="208"/>
      <c r="X784" s="208"/>
      <c r="Y784" s="208"/>
      <c r="Z784" s="208"/>
    </row>
    <row r="785" ht="15.75" customHeight="1" spans="1:26">
      <c r="A785" s="208"/>
      <c r="B785" s="208"/>
      <c r="C785" s="208"/>
      <c r="D785" s="208"/>
      <c r="E785" s="208"/>
      <c r="F785" s="208"/>
      <c r="G785" s="208"/>
      <c r="H785" s="208"/>
      <c r="I785" s="208"/>
      <c r="J785" s="208"/>
      <c r="K785" s="208"/>
      <c r="L785" s="208"/>
      <c r="M785" s="208"/>
      <c r="N785" s="208"/>
      <c r="O785" s="208"/>
      <c r="P785" s="208"/>
      <c r="Q785" s="208"/>
      <c r="R785" s="208"/>
      <c r="S785" s="208"/>
      <c r="T785" s="208"/>
      <c r="U785" s="208"/>
      <c r="V785" s="208"/>
      <c r="W785" s="208"/>
      <c r="X785" s="208"/>
      <c r="Y785" s="208"/>
      <c r="Z785" s="208"/>
    </row>
    <row r="786" ht="15.75" customHeight="1" spans="1:26">
      <c r="A786" s="208"/>
      <c r="B786" s="208"/>
      <c r="C786" s="208"/>
      <c r="D786" s="208"/>
      <c r="E786" s="208"/>
      <c r="F786" s="208"/>
      <c r="G786" s="208"/>
      <c r="H786" s="208"/>
      <c r="I786" s="208"/>
      <c r="J786" s="208"/>
      <c r="K786" s="208"/>
      <c r="L786" s="208"/>
      <c r="M786" s="208"/>
      <c r="N786" s="208"/>
      <c r="O786" s="208"/>
      <c r="P786" s="208"/>
      <c r="Q786" s="208"/>
      <c r="R786" s="208"/>
      <c r="S786" s="208"/>
      <c r="T786" s="208"/>
      <c r="U786" s="208"/>
      <c r="V786" s="208"/>
      <c r="W786" s="208"/>
      <c r="X786" s="208"/>
      <c r="Y786" s="208"/>
      <c r="Z786" s="208"/>
    </row>
    <row r="787" ht="15.75" customHeight="1" spans="1:26">
      <c r="A787" s="208"/>
      <c r="B787" s="208"/>
      <c r="C787" s="208"/>
      <c r="D787" s="208"/>
      <c r="E787" s="208"/>
      <c r="F787" s="208"/>
      <c r="G787" s="208"/>
      <c r="H787" s="208"/>
      <c r="I787" s="208"/>
      <c r="J787" s="208"/>
      <c r="K787" s="208"/>
      <c r="L787" s="208"/>
      <c r="M787" s="208"/>
      <c r="N787" s="208"/>
      <c r="O787" s="208"/>
      <c r="P787" s="208"/>
      <c r="Q787" s="208"/>
      <c r="R787" s="208"/>
      <c r="S787" s="208"/>
      <c r="T787" s="208"/>
      <c r="U787" s="208"/>
      <c r="V787" s="208"/>
      <c r="W787" s="208"/>
      <c r="X787" s="208"/>
      <c r="Y787" s="208"/>
      <c r="Z787" s="208"/>
    </row>
    <row r="788" ht="15.75" customHeight="1" spans="1:26">
      <c r="A788" s="208"/>
      <c r="B788" s="208"/>
      <c r="C788" s="208"/>
      <c r="D788" s="208"/>
      <c r="E788" s="208"/>
      <c r="F788" s="208"/>
      <c r="G788" s="208"/>
      <c r="H788" s="208"/>
      <c r="I788" s="208"/>
      <c r="J788" s="208"/>
      <c r="K788" s="208"/>
      <c r="L788" s="208"/>
      <c r="M788" s="208"/>
      <c r="N788" s="208"/>
      <c r="O788" s="208"/>
      <c r="P788" s="208"/>
      <c r="Q788" s="208"/>
      <c r="R788" s="208"/>
      <c r="S788" s="208"/>
      <c r="T788" s="208"/>
      <c r="U788" s="208"/>
      <c r="V788" s="208"/>
      <c r="W788" s="208"/>
      <c r="X788" s="208"/>
      <c r="Y788" s="208"/>
      <c r="Z788" s="208"/>
    </row>
    <row r="789" ht="15.75" customHeight="1" spans="1:26">
      <c r="A789" s="208"/>
      <c r="B789" s="208"/>
      <c r="C789" s="208"/>
      <c r="D789" s="208"/>
      <c r="E789" s="208"/>
      <c r="F789" s="208"/>
      <c r="G789" s="208"/>
      <c r="H789" s="208"/>
      <c r="I789" s="208"/>
      <c r="J789" s="208"/>
      <c r="K789" s="208"/>
      <c r="L789" s="208"/>
      <c r="M789" s="208"/>
      <c r="N789" s="208"/>
      <c r="O789" s="208"/>
      <c r="P789" s="208"/>
      <c r="Q789" s="208"/>
      <c r="R789" s="208"/>
      <c r="S789" s="208"/>
      <c r="T789" s="208"/>
      <c r="U789" s="208"/>
      <c r="V789" s="208"/>
      <c r="W789" s="208"/>
      <c r="X789" s="208"/>
      <c r="Y789" s="208"/>
      <c r="Z789" s="208"/>
    </row>
    <row r="790" ht="15.75" customHeight="1" spans="1:26">
      <c r="A790" s="208"/>
      <c r="B790" s="208"/>
      <c r="C790" s="208"/>
      <c r="D790" s="208"/>
      <c r="E790" s="208"/>
      <c r="F790" s="208"/>
      <c r="G790" s="208"/>
      <c r="H790" s="208"/>
      <c r="I790" s="208"/>
      <c r="J790" s="208"/>
      <c r="K790" s="208"/>
      <c r="L790" s="208"/>
      <c r="M790" s="208"/>
      <c r="N790" s="208"/>
      <c r="O790" s="208"/>
      <c r="P790" s="208"/>
      <c r="Q790" s="208"/>
      <c r="R790" s="208"/>
      <c r="S790" s="208"/>
      <c r="T790" s="208"/>
      <c r="U790" s="208"/>
      <c r="V790" s="208"/>
      <c r="W790" s="208"/>
      <c r="X790" s="208"/>
      <c r="Y790" s="208"/>
      <c r="Z790" s="208"/>
    </row>
    <row r="791" ht="15.75" customHeight="1" spans="1:26">
      <c r="A791" s="208"/>
      <c r="B791" s="208"/>
      <c r="C791" s="208"/>
      <c r="D791" s="208"/>
      <c r="E791" s="208"/>
      <c r="F791" s="208"/>
      <c r="G791" s="208"/>
      <c r="H791" s="208"/>
      <c r="I791" s="208"/>
      <c r="J791" s="208"/>
      <c r="K791" s="208"/>
      <c r="L791" s="208"/>
      <c r="M791" s="208"/>
      <c r="N791" s="208"/>
      <c r="O791" s="208"/>
      <c r="P791" s="208"/>
      <c r="Q791" s="208"/>
      <c r="R791" s="208"/>
      <c r="S791" s="208"/>
      <c r="T791" s="208"/>
      <c r="U791" s="208"/>
      <c r="V791" s="208"/>
      <c r="W791" s="208"/>
      <c r="X791" s="208"/>
      <c r="Y791" s="208"/>
      <c r="Z791" s="208"/>
    </row>
    <row r="792" ht="15.75" customHeight="1" spans="1:26">
      <c r="A792" s="208"/>
      <c r="B792" s="208"/>
      <c r="C792" s="208"/>
      <c r="D792" s="208"/>
      <c r="E792" s="208"/>
      <c r="F792" s="208"/>
      <c r="G792" s="208"/>
      <c r="H792" s="208"/>
      <c r="I792" s="208"/>
      <c r="J792" s="208"/>
      <c r="K792" s="208"/>
      <c r="L792" s="208"/>
      <c r="M792" s="208"/>
      <c r="N792" s="208"/>
      <c r="O792" s="208"/>
      <c r="P792" s="208"/>
      <c r="Q792" s="208"/>
      <c r="R792" s="208"/>
      <c r="S792" s="208"/>
      <c r="T792" s="208"/>
      <c r="U792" s="208"/>
      <c r="V792" s="208"/>
      <c r="W792" s="208"/>
      <c r="X792" s="208"/>
      <c r="Y792" s="208"/>
      <c r="Z792" s="208"/>
    </row>
    <row r="793" ht="15.75" customHeight="1" spans="1:26">
      <c r="A793" s="208"/>
      <c r="B793" s="208"/>
      <c r="C793" s="208"/>
      <c r="D793" s="208"/>
      <c r="E793" s="208"/>
      <c r="F793" s="208"/>
      <c r="G793" s="208"/>
      <c r="H793" s="208"/>
      <c r="I793" s="208"/>
      <c r="J793" s="208"/>
      <c r="K793" s="208"/>
      <c r="L793" s="208"/>
      <c r="M793" s="208"/>
      <c r="N793" s="208"/>
      <c r="O793" s="208"/>
      <c r="P793" s="208"/>
      <c r="Q793" s="208"/>
      <c r="R793" s="208"/>
      <c r="S793" s="208"/>
      <c r="T793" s="208"/>
      <c r="U793" s="208"/>
      <c r="V793" s="208"/>
      <c r="W793" s="208"/>
      <c r="X793" s="208"/>
      <c r="Y793" s="208"/>
      <c r="Z793" s="208"/>
    </row>
    <row r="794" ht="15.75" customHeight="1" spans="1:26">
      <c r="A794" s="208"/>
      <c r="B794" s="208"/>
      <c r="C794" s="208"/>
      <c r="D794" s="208"/>
      <c r="E794" s="208"/>
      <c r="F794" s="208"/>
      <c r="G794" s="208"/>
      <c r="H794" s="208"/>
      <c r="I794" s="208"/>
      <c r="J794" s="208"/>
      <c r="K794" s="208"/>
      <c r="L794" s="208"/>
      <c r="M794" s="208"/>
      <c r="N794" s="208"/>
      <c r="O794" s="208"/>
      <c r="P794" s="208"/>
      <c r="Q794" s="208"/>
      <c r="R794" s="208"/>
      <c r="S794" s="208"/>
      <c r="T794" s="208"/>
      <c r="U794" s="208"/>
      <c r="V794" s="208"/>
      <c r="W794" s="208"/>
      <c r="X794" s="208"/>
      <c r="Y794" s="208"/>
      <c r="Z794" s="208"/>
    </row>
    <row r="795" ht="15.75" customHeight="1" spans="1:26">
      <c r="A795" s="208"/>
      <c r="B795" s="208"/>
      <c r="C795" s="208"/>
      <c r="D795" s="208"/>
      <c r="E795" s="208"/>
      <c r="F795" s="208"/>
      <c r="G795" s="208"/>
      <c r="H795" s="208"/>
      <c r="I795" s="208"/>
      <c r="J795" s="208"/>
      <c r="K795" s="208"/>
      <c r="L795" s="208"/>
      <c r="M795" s="208"/>
      <c r="N795" s="208"/>
      <c r="O795" s="208"/>
      <c r="P795" s="208"/>
      <c r="Q795" s="208"/>
      <c r="R795" s="208"/>
      <c r="S795" s="208"/>
      <c r="T795" s="208"/>
      <c r="U795" s="208"/>
      <c r="V795" s="208"/>
      <c r="W795" s="208"/>
      <c r="X795" s="208"/>
      <c r="Y795" s="208"/>
      <c r="Z795" s="208"/>
    </row>
    <row r="796" ht="15.75" customHeight="1" spans="1:26">
      <c r="A796" s="208"/>
      <c r="B796" s="208"/>
      <c r="C796" s="208"/>
      <c r="D796" s="208"/>
      <c r="E796" s="208"/>
      <c r="F796" s="208"/>
      <c r="G796" s="208"/>
      <c r="H796" s="208"/>
      <c r="I796" s="208"/>
      <c r="J796" s="208"/>
      <c r="K796" s="208"/>
      <c r="L796" s="208"/>
      <c r="M796" s="208"/>
      <c r="N796" s="208"/>
      <c r="O796" s="208"/>
      <c r="P796" s="208"/>
      <c r="Q796" s="208"/>
      <c r="R796" s="208"/>
      <c r="S796" s="208"/>
      <c r="T796" s="208"/>
      <c r="U796" s="208"/>
      <c r="V796" s="208"/>
      <c r="W796" s="208"/>
      <c r="X796" s="208"/>
      <c r="Y796" s="208"/>
      <c r="Z796" s="208"/>
    </row>
    <row r="797" ht="15.75" customHeight="1" spans="1:26">
      <c r="A797" s="208"/>
      <c r="B797" s="208"/>
      <c r="C797" s="208"/>
      <c r="D797" s="208"/>
      <c r="E797" s="208"/>
      <c r="F797" s="208"/>
      <c r="G797" s="208"/>
      <c r="H797" s="208"/>
      <c r="I797" s="208"/>
      <c r="J797" s="208"/>
      <c r="K797" s="208"/>
      <c r="L797" s="208"/>
      <c r="M797" s="208"/>
      <c r="N797" s="208"/>
      <c r="O797" s="208"/>
      <c r="P797" s="208"/>
      <c r="Q797" s="208"/>
      <c r="R797" s="208"/>
      <c r="S797" s="208"/>
      <c r="T797" s="208"/>
      <c r="U797" s="208"/>
      <c r="V797" s="208"/>
      <c r="W797" s="208"/>
      <c r="X797" s="208"/>
      <c r="Y797" s="208"/>
      <c r="Z797" s="208"/>
    </row>
    <row r="798" ht="15.75" customHeight="1" spans="1:26">
      <c r="A798" s="208"/>
      <c r="B798" s="208"/>
      <c r="C798" s="208"/>
      <c r="D798" s="208"/>
      <c r="E798" s="208"/>
      <c r="F798" s="208"/>
      <c r="G798" s="208"/>
      <c r="H798" s="208"/>
      <c r="I798" s="208"/>
      <c r="J798" s="208"/>
      <c r="K798" s="208"/>
      <c r="L798" s="208"/>
      <c r="M798" s="208"/>
      <c r="N798" s="208"/>
      <c r="O798" s="208"/>
      <c r="P798" s="208"/>
      <c r="Q798" s="208"/>
      <c r="R798" s="208"/>
      <c r="S798" s="208"/>
      <c r="T798" s="208"/>
      <c r="U798" s="208"/>
      <c r="V798" s="208"/>
      <c r="W798" s="208"/>
      <c r="X798" s="208"/>
      <c r="Y798" s="208"/>
      <c r="Z798" s="208"/>
    </row>
    <row r="799" ht="15.75" customHeight="1" spans="1:26">
      <c r="A799" s="208"/>
      <c r="B799" s="208"/>
      <c r="C799" s="208"/>
      <c r="D799" s="208"/>
      <c r="E799" s="208"/>
      <c r="F799" s="208"/>
      <c r="G799" s="208"/>
      <c r="H799" s="208"/>
      <c r="I799" s="208"/>
      <c r="J799" s="208"/>
      <c r="K799" s="208"/>
      <c r="L799" s="208"/>
      <c r="M799" s="208"/>
      <c r="N799" s="208"/>
      <c r="O799" s="208"/>
      <c r="P799" s="208"/>
      <c r="Q799" s="208"/>
      <c r="R799" s="208"/>
      <c r="S799" s="208"/>
      <c r="T799" s="208"/>
      <c r="U799" s="208"/>
      <c r="V799" s="208"/>
      <c r="W799" s="208"/>
      <c r="X799" s="208"/>
      <c r="Y799" s="208"/>
      <c r="Z799" s="208"/>
    </row>
    <row r="800" ht="15.75" customHeight="1" spans="1:26">
      <c r="A800" s="208"/>
      <c r="B800" s="208"/>
      <c r="C800" s="208"/>
      <c r="D800" s="208"/>
      <c r="E800" s="208"/>
      <c r="F800" s="208"/>
      <c r="G800" s="208"/>
      <c r="H800" s="208"/>
      <c r="I800" s="208"/>
      <c r="J800" s="208"/>
      <c r="K800" s="208"/>
      <c r="L800" s="208"/>
      <c r="M800" s="208"/>
      <c r="N800" s="208"/>
      <c r="O800" s="208"/>
      <c r="P800" s="208"/>
      <c r="Q800" s="208"/>
      <c r="R800" s="208"/>
      <c r="S800" s="208"/>
      <c r="T800" s="208"/>
      <c r="U800" s="208"/>
      <c r="V800" s="208"/>
      <c r="W800" s="208"/>
      <c r="X800" s="208"/>
      <c r="Y800" s="208"/>
      <c r="Z800" s="208"/>
    </row>
    <row r="801" ht="15.75" customHeight="1" spans="1:26">
      <c r="A801" s="208"/>
      <c r="B801" s="208"/>
      <c r="C801" s="208"/>
      <c r="D801" s="208"/>
      <c r="E801" s="208"/>
      <c r="F801" s="208"/>
      <c r="G801" s="208"/>
      <c r="H801" s="208"/>
      <c r="I801" s="208"/>
      <c r="J801" s="208"/>
      <c r="K801" s="208"/>
      <c r="L801" s="208"/>
      <c r="M801" s="208"/>
      <c r="N801" s="208"/>
      <c r="O801" s="208"/>
      <c r="P801" s="208"/>
      <c r="Q801" s="208"/>
      <c r="R801" s="208"/>
      <c r="S801" s="208"/>
      <c r="T801" s="208"/>
      <c r="U801" s="208"/>
      <c r="V801" s="208"/>
      <c r="W801" s="208"/>
      <c r="X801" s="208"/>
      <c r="Y801" s="208"/>
      <c r="Z801" s="208"/>
    </row>
    <row r="802" ht="15.75" customHeight="1" spans="1:26">
      <c r="A802" s="208"/>
      <c r="B802" s="208"/>
      <c r="C802" s="208"/>
      <c r="D802" s="208"/>
      <c r="E802" s="208"/>
      <c r="F802" s="208"/>
      <c r="G802" s="208"/>
      <c r="H802" s="208"/>
      <c r="I802" s="208"/>
      <c r="J802" s="208"/>
      <c r="K802" s="208"/>
      <c r="L802" s="208"/>
      <c r="M802" s="208"/>
      <c r="N802" s="208"/>
      <c r="O802" s="208"/>
      <c r="P802" s="208"/>
      <c r="Q802" s="208"/>
      <c r="R802" s="208"/>
      <c r="S802" s="208"/>
      <c r="T802" s="208"/>
      <c r="U802" s="208"/>
      <c r="V802" s="208"/>
      <c r="W802" s="208"/>
      <c r="X802" s="208"/>
      <c r="Y802" s="208"/>
      <c r="Z802" s="208"/>
    </row>
    <row r="803" ht="15.75" customHeight="1" spans="1:26">
      <c r="A803" s="208"/>
      <c r="B803" s="208"/>
      <c r="C803" s="208"/>
      <c r="D803" s="208"/>
      <c r="E803" s="208"/>
      <c r="F803" s="208"/>
      <c r="G803" s="208"/>
      <c r="H803" s="208"/>
      <c r="I803" s="208"/>
      <c r="J803" s="208"/>
      <c r="K803" s="208"/>
      <c r="L803" s="208"/>
      <c r="M803" s="208"/>
      <c r="N803" s="208"/>
      <c r="O803" s="208"/>
      <c r="P803" s="208"/>
      <c r="Q803" s="208"/>
      <c r="R803" s="208"/>
      <c r="S803" s="208"/>
      <c r="T803" s="208"/>
      <c r="U803" s="208"/>
      <c r="V803" s="208"/>
      <c r="W803" s="208"/>
      <c r="X803" s="208"/>
      <c r="Y803" s="208"/>
      <c r="Z803" s="208"/>
    </row>
    <row r="804" ht="15.75" customHeight="1" spans="1:26">
      <c r="A804" s="208"/>
      <c r="B804" s="208"/>
      <c r="C804" s="208"/>
      <c r="D804" s="208"/>
      <c r="E804" s="208"/>
      <c r="F804" s="208"/>
      <c r="G804" s="208"/>
      <c r="H804" s="208"/>
      <c r="I804" s="208"/>
      <c r="J804" s="208"/>
      <c r="K804" s="208"/>
      <c r="L804" s="208"/>
      <c r="M804" s="208"/>
      <c r="N804" s="208"/>
      <c r="O804" s="208"/>
      <c r="P804" s="208"/>
      <c r="Q804" s="208"/>
      <c r="R804" s="208"/>
      <c r="S804" s="208"/>
      <c r="T804" s="208"/>
      <c r="U804" s="208"/>
      <c r="V804" s="208"/>
      <c r="W804" s="208"/>
      <c r="X804" s="208"/>
      <c r="Y804" s="208"/>
      <c r="Z804" s="208"/>
    </row>
    <row r="805" ht="15.75" customHeight="1" spans="1:26">
      <c r="A805" s="208"/>
      <c r="B805" s="208"/>
      <c r="C805" s="208"/>
      <c r="D805" s="208"/>
      <c r="E805" s="208"/>
      <c r="F805" s="208"/>
      <c r="G805" s="208"/>
      <c r="H805" s="208"/>
      <c r="I805" s="208"/>
      <c r="J805" s="208"/>
      <c r="K805" s="208"/>
      <c r="L805" s="208"/>
      <c r="M805" s="208"/>
      <c r="N805" s="208"/>
      <c r="O805" s="208"/>
      <c r="P805" s="208"/>
      <c r="Q805" s="208"/>
      <c r="R805" s="208"/>
      <c r="S805" s="208"/>
      <c r="T805" s="208"/>
      <c r="U805" s="208"/>
      <c r="V805" s="208"/>
      <c r="W805" s="208"/>
      <c r="X805" s="208"/>
      <c r="Y805" s="208"/>
      <c r="Z805" s="208"/>
    </row>
    <row r="806" ht="15.75" customHeight="1" spans="1:26">
      <c r="A806" s="208"/>
      <c r="B806" s="208"/>
      <c r="C806" s="208"/>
      <c r="D806" s="208"/>
      <c r="E806" s="208"/>
      <c r="F806" s="208"/>
      <c r="G806" s="208"/>
      <c r="H806" s="208"/>
      <c r="I806" s="208"/>
      <c r="J806" s="208"/>
      <c r="K806" s="208"/>
      <c r="L806" s="208"/>
      <c r="M806" s="208"/>
      <c r="N806" s="208"/>
      <c r="O806" s="208"/>
      <c r="P806" s="208"/>
      <c r="Q806" s="208"/>
      <c r="R806" s="208"/>
      <c r="S806" s="208"/>
      <c r="T806" s="208"/>
      <c r="U806" s="208"/>
      <c r="V806" s="208"/>
      <c r="W806" s="208"/>
      <c r="X806" s="208"/>
      <c r="Y806" s="208"/>
      <c r="Z806" s="208"/>
    </row>
    <row r="807" ht="15.75" customHeight="1" spans="1:26">
      <c r="A807" s="208"/>
      <c r="B807" s="208"/>
      <c r="C807" s="208"/>
      <c r="D807" s="208"/>
      <c r="E807" s="208"/>
      <c r="F807" s="208"/>
      <c r="G807" s="208"/>
      <c r="H807" s="208"/>
      <c r="I807" s="208"/>
      <c r="J807" s="208"/>
      <c r="K807" s="208"/>
      <c r="L807" s="208"/>
      <c r="M807" s="208"/>
      <c r="N807" s="208"/>
      <c r="O807" s="208"/>
      <c r="P807" s="208"/>
      <c r="Q807" s="208"/>
      <c r="R807" s="208"/>
      <c r="S807" s="208"/>
      <c r="T807" s="208"/>
      <c r="U807" s="208"/>
      <c r="V807" s="208"/>
      <c r="W807" s="208"/>
      <c r="X807" s="208"/>
      <c r="Y807" s="208"/>
      <c r="Z807" s="208"/>
    </row>
    <row r="808" ht="15.75" customHeight="1" spans="1:26">
      <c r="A808" s="208"/>
      <c r="B808" s="208"/>
      <c r="C808" s="208"/>
      <c r="D808" s="208"/>
      <c r="E808" s="208"/>
      <c r="F808" s="208"/>
      <c r="G808" s="208"/>
      <c r="H808" s="208"/>
      <c r="I808" s="208"/>
      <c r="J808" s="208"/>
      <c r="K808" s="208"/>
      <c r="L808" s="208"/>
      <c r="M808" s="208"/>
      <c r="N808" s="208"/>
      <c r="O808" s="208"/>
      <c r="P808" s="208"/>
      <c r="Q808" s="208"/>
      <c r="R808" s="208"/>
      <c r="S808" s="208"/>
      <c r="T808" s="208"/>
      <c r="U808" s="208"/>
      <c r="V808" s="208"/>
      <c r="W808" s="208"/>
      <c r="X808" s="208"/>
      <c r="Y808" s="208"/>
      <c r="Z808" s="208"/>
    </row>
    <row r="809" ht="15.75" customHeight="1" spans="1:26">
      <c r="A809" s="208"/>
      <c r="B809" s="208"/>
      <c r="C809" s="208"/>
      <c r="D809" s="208"/>
      <c r="E809" s="208"/>
      <c r="F809" s="208"/>
      <c r="G809" s="208"/>
      <c r="H809" s="208"/>
      <c r="I809" s="208"/>
      <c r="J809" s="208"/>
      <c r="K809" s="208"/>
      <c r="L809" s="208"/>
      <c r="M809" s="208"/>
      <c r="N809" s="208"/>
      <c r="O809" s="208"/>
      <c r="P809" s="208"/>
      <c r="Q809" s="208"/>
      <c r="R809" s="208"/>
      <c r="S809" s="208"/>
      <c r="T809" s="208"/>
      <c r="U809" s="208"/>
      <c r="V809" s="208"/>
      <c r="W809" s="208"/>
      <c r="X809" s="208"/>
      <c r="Y809" s="208"/>
      <c r="Z809" s="208"/>
    </row>
    <row r="810" ht="15.75" customHeight="1" spans="1:26">
      <c r="A810" s="208"/>
      <c r="B810" s="208"/>
      <c r="C810" s="208"/>
      <c r="D810" s="208"/>
      <c r="E810" s="208"/>
      <c r="F810" s="208"/>
      <c r="G810" s="208"/>
      <c r="H810" s="208"/>
      <c r="I810" s="208"/>
      <c r="J810" s="208"/>
      <c r="K810" s="208"/>
      <c r="L810" s="208"/>
      <c r="M810" s="208"/>
      <c r="N810" s="208"/>
      <c r="O810" s="208"/>
      <c r="P810" s="208"/>
      <c r="Q810" s="208"/>
      <c r="R810" s="208"/>
      <c r="S810" s="208"/>
      <c r="T810" s="208"/>
      <c r="U810" s="208"/>
      <c r="V810" s="208"/>
      <c r="W810" s="208"/>
      <c r="X810" s="208"/>
      <c r="Y810" s="208"/>
      <c r="Z810" s="208"/>
    </row>
    <row r="811" ht="15.75" customHeight="1" spans="1:26">
      <c r="A811" s="208"/>
      <c r="B811" s="208"/>
      <c r="C811" s="208"/>
      <c r="D811" s="208"/>
      <c r="E811" s="208"/>
      <c r="F811" s="208"/>
      <c r="G811" s="208"/>
      <c r="H811" s="208"/>
      <c r="I811" s="208"/>
      <c r="J811" s="208"/>
      <c r="K811" s="208"/>
      <c r="L811" s="208"/>
      <c r="M811" s="208"/>
      <c r="N811" s="208"/>
      <c r="O811" s="208"/>
      <c r="P811" s="208"/>
      <c r="Q811" s="208"/>
      <c r="R811" s="208"/>
      <c r="S811" s="208"/>
      <c r="T811" s="208"/>
      <c r="U811" s="208"/>
      <c r="V811" s="208"/>
      <c r="W811" s="208"/>
      <c r="X811" s="208"/>
      <c r="Y811" s="208"/>
      <c r="Z811" s="208"/>
    </row>
    <row r="812" ht="15.75" customHeight="1" spans="1:26">
      <c r="A812" s="208"/>
      <c r="B812" s="208"/>
      <c r="C812" s="208"/>
      <c r="D812" s="208"/>
      <c r="E812" s="208"/>
      <c r="F812" s="208"/>
      <c r="G812" s="208"/>
      <c r="H812" s="208"/>
      <c r="I812" s="208"/>
      <c r="J812" s="208"/>
      <c r="K812" s="208"/>
      <c r="L812" s="208"/>
      <c r="M812" s="208"/>
      <c r="N812" s="208"/>
      <c r="O812" s="208"/>
      <c r="P812" s="208"/>
      <c r="Q812" s="208"/>
      <c r="R812" s="208"/>
      <c r="S812" s="208"/>
      <c r="T812" s="208"/>
      <c r="U812" s="208"/>
      <c r="V812" s="208"/>
      <c r="W812" s="208"/>
      <c r="X812" s="208"/>
      <c r="Y812" s="208"/>
      <c r="Z812" s="208"/>
    </row>
    <row r="813" ht="15.75" customHeight="1" spans="1:26">
      <c r="A813" s="208"/>
      <c r="B813" s="208"/>
      <c r="C813" s="208"/>
      <c r="D813" s="208"/>
      <c r="E813" s="208"/>
      <c r="F813" s="208"/>
      <c r="G813" s="208"/>
      <c r="H813" s="208"/>
      <c r="I813" s="208"/>
      <c r="J813" s="208"/>
      <c r="K813" s="208"/>
      <c r="L813" s="208"/>
      <c r="M813" s="208"/>
      <c r="N813" s="208"/>
      <c r="O813" s="208"/>
      <c r="P813" s="208"/>
      <c r="Q813" s="208"/>
      <c r="R813" s="208"/>
      <c r="S813" s="208"/>
      <c r="T813" s="208"/>
      <c r="U813" s="208"/>
      <c r="V813" s="208"/>
      <c r="W813" s="208"/>
      <c r="X813" s="208"/>
      <c r="Y813" s="208"/>
      <c r="Z813" s="208"/>
    </row>
    <row r="814" ht="15.75" customHeight="1" spans="1:26">
      <c r="A814" s="208"/>
      <c r="B814" s="208"/>
      <c r="C814" s="208"/>
      <c r="D814" s="208"/>
      <c r="E814" s="208"/>
      <c r="F814" s="208"/>
      <c r="G814" s="208"/>
      <c r="H814" s="208"/>
      <c r="I814" s="208"/>
      <c r="J814" s="208"/>
      <c r="K814" s="208"/>
      <c r="L814" s="208"/>
      <c r="M814" s="208"/>
      <c r="N814" s="208"/>
      <c r="O814" s="208"/>
      <c r="P814" s="208"/>
      <c r="Q814" s="208"/>
      <c r="R814" s="208"/>
      <c r="S814" s="208"/>
      <c r="T814" s="208"/>
      <c r="U814" s="208"/>
      <c r="V814" s="208"/>
      <c r="W814" s="208"/>
      <c r="X814" s="208"/>
      <c r="Y814" s="208"/>
      <c r="Z814" s="208"/>
    </row>
    <row r="815" ht="15.75" customHeight="1" spans="1:26">
      <c r="A815" s="208"/>
      <c r="B815" s="208"/>
      <c r="C815" s="208"/>
      <c r="D815" s="208"/>
      <c r="E815" s="208"/>
      <c r="F815" s="208"/>
      <c r="G815" s="208"/>
      <c r="H815" s="208"/>
      <c r="I815" s="208"/>
      <c r="J815" s="208"/>
      <c r="K815" s="208"/>
      <c r="L815" s="208"/>
      <c r="M815" s="208"/>
      <c r="N815" s="208"/>
      <c r="O815" s="208"/>
      <c r="P815" s="208"/>
      <c r="Q815" s="208"/>
      <c r="R815" s="208"/>
      <c r="S815" s="208"/>
      <c r="T815" s="208"/>
      <c r="U815" s="208"/>
      <c r="V815" s="208"/>
      <c r="W815" s="208"/>
      <c r="X815" s="208"/>
      <c r="Y815" s="208"/>
      <c r="Z815" s="208"/>
    </row>
    <row r="816" ht="15.75" customHeight="1" spans="1:26">
      <c r="A816" s="208"/>
      <c r="B816" s="208"/>
      <c r="C816" s="208"/>
      <c r="D816" s="208"/>
      <c r="E816" s="208"/>
      <c r="F816" s="208"/>
      <c r="G816" s="208"/>
      <c r="H816" s="208"/>
      <c r="I816" s="208"/>
      <c r="J816" s="208"/>
      <c r="K816" s="208"/>
      <c r="L816" s="208"/>
      <c r="M816" s="208"/>
      <c r="N816" s="208"/>
      <c r="O816" s="208"/>
      <c r="P816" s="208"/>
      <c r="Q816" s="208"/>
      <c r="R816" s="208"/>
      <c r="S816" s="208"/>
      <c r="T816" s="208"/>
      <c r="U816" s="208"/>
      <c r="V816" s="208"/>
      <c r="W816" s="208"/>
      <c r="X816" s="208"/>
      <c r="Y816" s="208"/>
      <c r="Z816" s="208"/>
    </row>
    <row r="817" ht="15.75" customHeight="1" spans="1:26">
      <c r="A817" s="208"/>
      <c r="B817" s="208"/>
      <c r="C817" s="208"/>
      <c r="D817" s="208"/>
      <c r="E817" s="208"/>
      <c r="F817" s="208"/>
      <c r="G817" s="208"/>
      <c r="H817" s="208"/>
      <c r="I817" s="208"/>
      <c r="J817" s="208"/>
      <c r="K817" s="208"/>
      <c r="L817" s="208"/>
      <c r="M817" s="208"/>
      <c r="N817" s="208"/>
      <c r="O817" s="208"/>
      <c r="P817" s="208"/>
      <c r="Q817" s="208"/>
      <c r="R817" s="208"/>
      <c r="S817" s="208"/>
      <c r="T817" s="208"/>
      <c r="U817" s="208"/>
      <c r="V817" s="208"/>
      <c r="W817" s="208"/>
      <c r="X817" s="208"/>
      <c r="Y817" s="208"/>
      <c r="Z817" s="208"/>
    </row>
    <row r="818" ht="15.75" customHeight="1" spans="1:26">
      <c r="A818" s="208"/>
      <c r="B818" s="208"/>
      <c r="C818" s="208"/>
      <c r="D818" s="208"/>
      <c r="E818" s="208"/>
      <c r="F818" s="208"/>
      <c r="G818" s="208"/>
      <c r="H818" s="208"/>
      <c r="I818" s="208"/>
      <c r="J818" s="208"/>
      <c r="K818" s="208"/>
      <c r="L818" s="208"/>
      <c r="M818" s="208"/>
      <c r="N818" s="208"/>
      <c r="O818" s="208"/>
      <c r="P818" s="208"/>
      <c r="Q818" s="208"/>
      <c r="R818" s="208"/>
      <c r="S818" s="208"/>
      <c r="T818" s="208"/>
      <c r="U818" s="208"/>
      <c r="V818" s="208"/>
      <c r="W818" s="208"/>
      <c r="X818" s="208"/>
      <c r="Y818" s="208"/>
      <c r="Z818" s="208"/>
    </row>
    <row r="819" ht="15.75" customHeight="1" spans="1:26">
      <c r="A819" s="208"/>
      <c r="B819" s="208"/>
      <c r="C819" s="208"/>
      <c r="D819" s="208"/>
      <c r="E819" s="208"/>
      <c r="F819" s="208"/>
      <c r="G819" s="208"/>
      <c r="H819" s="208"/>
      <c r="I819" s="208"/>
      <c r="J819" s="208"/>
      <c r="K819" s="208"/>
      <c r="L819" s="208"/>
      <c r="M819" s="208"/>
      <c r="N819" s="208"/>
      <c r="O819" s="208"/>
      <c r="P819" s="208"/>
      <c r="Q819" s="208"/>
      <c r="R819" s="208"/>
      <c r="S819" s="208"/>
      <c r="T819" s="208"/>
      <c r="U819" s="208"/>
      <c r="V819" s="208"/>
      <c r="W819" s="208"/>
      <c r="X819" s="208"/>
      <c r="Y819" s="208"/>
      <c r="Z819" s="208"/>
    </row>
    <row r="820" ht="15.75" customHeight="1" spans="1:26">
      <c r="A820" s="208"/>
      <c r="B820" s="208"/>
      <c r="C820" s="208"/>
      <c r="D820" s="208"/>
      <c r="E820" s="208"/>
      <c r="F820" s="208"/>
      <c r="G820" s="208"/>
      <c r="H820" s="208"/>
      <c r="I820" s="208"/>
      <c r="J820" s="208"/>
      <c r="K820" s="208"/>
      <c r="L820" s="208"/>
      <c r="M820" s="208"/>
      <c r="N820" s="208"/>
      <c r="O820" s="208"/>
      <c r="P820" s="208"/>
      <c r="Q820" s="208"/>
      <c r="R820" s="208"/>
      <c r="S820" s="208"/>
      <c r="T820" s="208"/>
      <c r="U820" s="208"/>
      <c r="V820" s="208"/>
      <c r="W820" s="208"/>
      <c r="X820" s="208"/>
      <c r="Y820" s="208"/>
      <c r="Z820" s="208"/>
    </row>
    <row r="821" ht="15.75" customHeight="1" spans="1:26">
      <c r="A821" s="208"/>
      <c r="B821" s="208"/>
      <c r="C821" s="208"/>
      <c r="D821" s="208"/>
      <c r="E821" s="208"/>
      <c r="F821" s="208"/>
      <c r="G821" s="208"/>
      <c r="H821" s="208"/>
      <c r="I821" s="208"/>
      <c r="J821" s="208"/>
      <c r="K821" s="208"/>
      <c r="L821" s="208"/>
      <c r="M821" s="208"/>
      <c r="N821" s="208"/>
      <c r="O821" s="208"/>
      <c r="P821" s="208"/>
      <c r="Q821" s="208"/>
      <c r="R821" s="208"/>
      <c r="S821" s="208"/>
      <c r="T821" s="208"/>
      <c r="U821" s="208"/>
      <c r="V821" s="208"/>
      <c r="W821" s="208"/>
      <c r="X821" s="208"/>
      <c r="Y821" s="208"/>
      <c r="Z821" s="208"/>
    </row>
    <row r="822" ht="15.75" customHeight="1" spans="1:26">
      <c r="A822" s="208"/>
      <c r="B822" s="208"/>
      <c r="C822" s="208"/>
      <c r="D822" s="208"/>
      <c r="E822" s="208"/>
      <c r="F822" s="208"/>
      <c r="G822" s="208"/>
      <c r="H822" s="208"/>
      <c r="I822" s="208"/>
      <c r="J822" s="208"/>
      <c r="K822" s="208"/>
      <c r="L822" s="208"/>
      <c r="M822" s="208"/>
      <c r="N822" s="208"/>
      <c r="O822" s="208"/>
      <c r="P822" s="208"/>
      <c r="Q822" s="208"/>
      <c r="R822" s="208"/>
      <c r="S822" s="208"/>
      <c r="T822" s="208"/>
      <c r="U822" s="208"/>
      <c r="V822" s="208"/>
      <c r="W822" s="208"/>
      <c r="X822" s="208"/>
      <c r="Y822" s="208"/>
      <c r="Z822" s="208"/>
    </row>
    <row r="823" ht="15.75" customHeight="1" spans="1:26">
      <c r="A823" s="208"/>
      <c r="B823" s="208"/>
      <c r="C823" s="208"/>
      <c r="D823" s="208"/>
      <c r="E823" s="208"/>
      <c r="F823" s="208"/>
      <c r="G823" s="208"/>
      <c r="H823" s="208"/>
      <c r="I823" s="208"/>
      <c r="J823" s="208"/>
      <c r="K823" s="208"/>
      <c r="L823" s="208"/>
      <c r="M823" s="208"/>
      <c r="N823" s="208"/>
      <c r="O823" s="208"/>
      <c r="P823" s="208"/>
      <c r="Q823" s="208"/>
      <c r="R823" s="208"/>
      <c r="S823" s="208"/>
      <c r="T823" s="208"/>
      <c r="U823" s="208"/>
      <c r="V823" s="208"/>
      <c r="W823" s="208"/>
      <c r="X823" s="208"/>
      <c r="Y823" s="208"/>
      <c r="Z823" s="208"/>
    </row>
    <row r="824" ht="15.75" customHeight="1" spans="1:26">
      <c r="A824" s="208"/>
      <c r="B824" s="208"/>
      <c r="C824" s="208"/>
      <c r="D824" s="208"/>
      <c r="E824" s="208"/>
      <c r="F824" s="208"/>
      <c r="G824" s="208"/>
      <c r="H824" s="208"/>
      <c r="I824" s="208"/>
      <c r="J824" s="208"/>
      <c r="K824" s="208"/>
      <c r="L824" s="208"/>
      <c r="M824" s="208"/>
      <c r="N824" s="208"/>
      <c r="O824" s="208"/>
      <c r="P824" s="208"/>
      <c r="Q824" s="208"/>
      <c r="R824" s="208"/>
      <c r="S824" s="208"/>
      <c r="T824" s="208"/>
      <c r="U824" s="208"/>
      <c r="V824" s="208"/>
      <c r="W824" s="208"/>
      <c r="X824" s="208"/>
      <c r="Y824" s="208"/>
      <c r="Z824" s="208"/>
    </row>
    <row r="825" ht="15.75" customHeight="1" spans="1:26">
      <c r="A825" s="208"/>
      <c r="B825" s="208"/>
      <c r="C825" s="208"/>
      <c r="D825" s="208"/>
      <c r="E825" s="208"/>
      <c r="F825" s="208"/>
      <c r="G825" s="208"/>
      <c r="H825" s="208"/>
      <c r="I825" s="208"/>
      <c r="J825" s="208"/>
      <c r="K825" s="208"/>
      <c r="L825" s="208"/>
      <c r="M825" s="208"/>
      <c r="N825" s="208"/>
      <c r="O825" s="208"/>
      <c r="P825" s="208"/>
      <c r="Q825" s="208"/>
      <c r="R825" s="208"/>
      <c r="S825" s="208"/>
      <c r="T825" s="208"/>
      <c r="U825" s="208"/>
      <c r="V825" s="208"/>
      <c r="W825" s="208"/>
      <c r="X825" s="208"/>
      <c r="Y825" s="208"/>
      <c r="Z825" s="208"/>
    </row>
    <row r="826" ht="15.75" customHeight="1" spans="1:26">
      <c r="A826" s="208"/>
      <c r="B826" s="208"/>
      <c r="C826" s="208"/>
      <c r="D826" s="208"/>
      <c r="E826" s="208"/>
      <c r="F826" s="208"/>
      <c r="G826" s="208"/>
      <c r="H826" s="208"/>
      <c r="I826" s="208"/>
      <c r="J826" s="208"/>
      <c r="K826" s="208"/>
      <c r="L826" s="208"/>
      <c r="M826" s="208"/>
      <c r="N826" s="208"/>
      <c r="O826" s="208"/>
      <c r="P826" s="208"/>
      <c r="Q826" s="208"/>
      <c r="R826" s="208"/>
      <c r="S826" s="208"/>
      <c r="T826" s="208"/>
      <c r="U826" s="208"/>
      <c r="V826" s="208"/>
      <c r="W826" s="208"/>
      <c r="X826" s="208"/>
      <c r="Y826" s="208"/>
      <c r="Z826" s="208"/>
    </row>
    <row r="827" ht="15.75" customHeight="1" spans="1:26">
      <c r="A827" s="208"/>
      <c r="B827" s="208"/>
      <c r="C827" s="208"/>
      <c r="D827" s="208"/>
      <c r="E827" s="208"/>
      <c r="F827" s="208"/>
      <c r="G827" s="208"/>
      <c r="H827" s="208"/>
      <c r="I827" s="208"/>
      <c r="J827" s="208"/>
      <c r="K827" s="208"/>
      <c r="L827" s="208"/>
      <c r="M827" s="208"/>
      <c r="N827" s="208"/>
      <c r="O827" s="208"/>
      <c r="P827" s="208"/>
      <c r="Q827" s="208"/>
      <c r="R827" s="208"/>
      <c r="S827" s="208"/>
      <c r="T827" s="208"/>
      <c r="U827" s="208"/>
      <c r="V827" s="208"/>
      <c r="W827" s="208"/>
      <c r="X827" s="208"/>
      <c r="Y827" s="208"/>
      <c r="Z827" s="208"/>
    </row>
    <row r="828" ht="15.75" customHeight="1" spans="1:26">
      <c r="A828" s="208"/>
      <c r="B828" s="208"/>
      <c r="C828" s="208"/>
      <c r="D828" s="208"/>
      <c r="E828" s="208"/>
      <c r="F828" s="208"/>
      <c r="G828" s="208"/>
      <c r="H828" s="208"/>
      <c r="I828" s="208"/>
      <c r="J828" s="208"/>
      <c r="K828" s="208"/>
      <c r="L828" s="208"/>
      <c r="M828" s="208"/>
      <c r="N828" s="208"/>
      <c r="O828" s="208"/>
      <c r="P828" s="208"/>
      <c r="Q828" s="208"/>
      <c r="R828" s="208"/>
      <c r="S828" s="208"/>
      <c r="T828" s="208"/>
      <c r="U828" s="208"/>
      <c r="V828" s="208"/>
      <c r="W828" s="208"/>
      <c r="X828" s="208"/>
      <c r="Y828" s="208"/>
      <c r="Z828" s="208"/>
    </row>
    <row r="829" ht="15.75" customHeight="1" spans="1:26">
      <c r="A829" s="208"/>
      <c r="B829" s="208"/>
      <c r="C829" s="208"/>
      <c r="D829" s="208"/>
      <c r="E829" s="208"/>
      <c r="F829" s="208"/>
      <c r="G829" s="208"/>
      <c r="H829" s="208"/>
      <c r="I829" s="208"/>
      <c r="J829" s="208"/>
      <c r="K829" s="208"/>
      <c r="L829" s="208"/>
      <c r="M829" s="208"/>
      <c r="N829" s="208"/>
      <c r="O829" s="208"/>
      <c r="P829" s="208"/>
      <c r="Q829" s="208"/>
      <c r="R829" s="208"/>
      <c r="S829" s="208"/>
      <c r="T829" s="208"/>
      <c r="U829" s="208"/>
      <c r="V829" s="208"/>
      <c r="W829" s="208"/>
      <c r="X829" s="208"/>
      <c r="Y829" s="208"/>
      <c r="Z829" s="208"/>
    </row>
    <row r="830" ht="15.75" customHeight="1" spans="1:26">
      <c r="A830" s="208"/>
      <c r="B830" s="208"/>
      <c r="C830" s="208"/>
      <c r="D830" s="208"/>
      <c r="E830" s="208"/>
      <c r="F830" s="208"/>
      <c r="G830" s="208"/>
      <c r="H830" s="208"/>
      <c r="I830" s="208"/>
      <c r="J830" s="208"/>
      <c r="K830" s="208"/>
      <c r="L830" s="208"/>
      <c r="M830" s="208"/>
      <c r="N830" s="208"/>
      <c r="O830" s="208"/>
      <c r="P830" s="208"/>
      <c r="Q830" s="208"/>
      <c r="R830" s="208"/>
      <c r="S830" s="208"/>
      <c r="T830" s="208"/>
      <c r="U830" s="208"/>
      <c r="V830" s="208"/>
      <c r="W830" s="208"/>
      <c r="X830" s="208"/>
      <c r="Y830" s="208"/>
      <c r="Z830" s="208"/>
    </row>
    <row r="831" ht="15.75" customHeight="1" spans="1:26">
      <c r="A831" s="208"/>
      <c r="B831" s="208"/>
      <c r="C831" s="208"/>
      <c r="D831" s="208"/>
      <c r="E831" s="208"/>
      <c r="F831" s="208"/>
      <c r="G831" s="208"/>
      <c r="H831" s="208"/>
      <c r="I831" s="208"/>
      <c r="J831" s="208"/>
      <c r="K831" s="208"/>
      <c r="L831" s="208"/>
      <c r="M831" s="208"/>
      <c r="N831" s="208"/>
      <c r="O831" s="208"/>
      <c r="P831" s="208"/>
      <c r="Q831" s="208"/>
      <c r="R831" s="208"/>
      <c r="S831" s="208"/>
      <c r="T831" s="208"/>
      <c r="U831" s="208"/>
      <c r="V831" s="208"/>
      <c r="W831" s="208"/>
      <c r="X831" s="208"/>
      <c r="Y831" s="208"/>
      <c r="Z831" s="208"/>
    </row>
    <row r="832" ht="15.75" customHeight="1" spans="1:26">
      <c r="A832" s="208"/>
      <c r="B832" s="208"/>
      <c r="C832" s="208"/>
      <c r="D832" s="208"/>
      <c r="E832" s="208"/>
      <c r="F832" s="208"/>
      <c r="G832" s="208"/>
      <c r="H832" s="208"/>
      <c r="I832" s="208"/>
      <c r="J832" s="208"/>
      <c r="K832" s="208"/>
      <c r="L832" s="208"/>
      <c r="M832" s="208"/>
      <c r="N832" s="208"/>
      <c r="O832" s="208"/>
      <c r="P832" s="208"/>
      <c r="Q832" s="208"/>
      <c r="R832" s="208"/>
      <c r="S832" s="208"/>
      <c r="T832" s="208"/>
      <c r="U832" s="208"/>
      <c r="V832" s="208"/>
      <c r="W832" s="208"/>
      <c r="X832" s="208"/>
      <c r="Y832" s="208"/>
      <c r="Z832" s="208"/>
    </row>
    <row r="833" ht="15.75" customHeight="1" spans="1:26">
      <c r="A833" s="208"/>
      <c r="B833" s="208"/>
      <c r="C833" s="208"/>
      <c r="D833" s="208"/>
      <c r="E833" s="208"/>
      <c r="F833" s="208"/>
      <c r="G833" s="208"/>
      <c r="H833" s="208"/>
      <c r="I833" s="208"/>
      <c r="J833" s="208"/>
      <c r="K833" s="208"/>
      <c r="L833" s="208"/>
      <c r="M833" s="208"/>
      <c r="N833" s="208"/>
      <c r="O833" s="208"/>
      <c r="P833" s="208"/>
      <c r="Q833" s="208"/>
      <c r="R833" s="208"/>
      <c r="S833" s="208"/>
      <c r="T833" s="208"/>
      <c r="U833" s="208"/>
      <c r="V833" s="208"/>
      <c r="W833" s="208"/>
      <c r="X833" s="208"/>
      <c r="Y833" s="208"/>
      <c r="Z833" s="208"/>
    </row>
    <row r="834" ht="15.75" customHeight="1" spans="1:26">
      <c r="A834" s="208"/>
      <c r="B834" s="208"/>
      <c r="C834" s="208"/>
      <c r="D834" s="208"/>
      <c r="E834" s="208"/>
      <c r="F834" s="208"/>
      <c r="G834" s="208"/>
      <c r="H834" s="208"/>
      <c r="I834" s="208"/>
      <c r="J834" s="208"/>
      <c r="K834" s="208"/>
      <c r="L834" s="208"/>
      <c r="M834" s="208"/>
      <c r="N834" s="208"/>
      <c r="O834" s="208"/>
      <c r="P834" s="208"/>
      <c r="Q834" s="208"/>
      <c r="R834" s="208"/>
      <c r="S834" s="208"/>
      <c r="T834" s="208"/>
      <c r="U834" s="208"/>
      <c r="V834" s="208"/>
      <c r="W834" s="208"/>
      <c r="X834" s="208"/>
      <c r="Y834" s="208"/>
      <c r="Z834" s="208"/>
    </row>
    <row r="835" ht="15.75" customHeight="1" spans="1:26">
      <c r="A835" s="208"/>
      <c r="B835" s="208"/>
      <c r="C835" s="208"/>
      <c r="D835" s="208"/>
      <c r="E835" s="208"/>
      <c r="F835" s="208"/>
      <c r="G835" s="208"/>
      <c r="H835" s="208"/>
      <c r="I835" s="208"/>
      <c r="J835" s="208"/>
      <c r="K835" s="208"/>
      <c r="L835" s="208"/>
      <c r="M835" s="208"/>
      <c r="N835" s="208"/>
      <c r="O835" s="208"/>
      <c r="P835" s="208"/>
      <c r="Q835" s="208"/>
      <c r="R835" s="208"/>
      <c r="S835" s="208"/>
      <c r="T835" s="208"/>
      <c r="U835" s="208"/>
      <c r="V835" s="208"/>
      <c r="W835" s="208"/>
      <c r="X835" s="208"/>
      <c r="Y835" s="208"/>
      <c r="Z835" s="208"/>
    </row>
    <row r="836" ht="15.75" customHeight="1" spans="1:26">
      <c r="A836" s="208"/>
      <c r="B836" s="208"/>
      <c r="C836" s="208"/>
      <c r="D836" s="208"/>
      <c r="E836" s="208"/>
      <c r="F836" s="208"/>
      <c r="G836" s="208"/>
      <c r="H836" s="208"/>
      <c r="I836" s="208"/>
      <c r="J836" s="208"/>
      <c r="K836" s="208"/>
      <c r="L836" s="208"/>
      <c r="M836" s="208"/>
      <c r="N836" s="208"/>
      <c r="O836" s="208"/>
      <c r="P836" s="208"/>
      <c r="Q836" s="208"/>
      <c r="R836" s="208"/>
      <c r="S836" s="208"/>
      <c r="T836" s="208"/>
      <c r="U836" s="208"/>
      <c r="V836" s="208"/>
      <c r="W836" s="208"/>
      <c r="X836" s="208"/>
      <c r="Y836" s="208"/>
      <c r="Z836" s="208"/>
    </row>
    <row r="837" ht="15.75" customHeight="1" spans="1:26">
      <c r="A837" s="208"/>
      <c r="B837" s="208"/>
      <c r="C837" s="208"/>
      <c r="D837" s="208"/>
      <c r="E837" s="208"/>
      <c r="F837" s="208"/>
      <c r="G837" s="208"/>
      <c r="H837" s="208"/>
      <c r="I837" s="208"/>
      <c r="J837" s="208"/>
      <c r="K837" s="208"/>
      <c r="L837" s="208"/>
      <c r="M837" s="208"/>
      <c r="N837" s="208"/>
      <c r="O837" s="208"/>
      <c r="P837" s="208"/>
      <c r="Q837" s="208"/>
      <c r="R837" s="208"/>
      <c r="S837" s="208"/>
      <c r="T837" s="208"/>
      <c r="U837" s="208"/>
      <c r="V837" s="208"/>
      <c r="W837" s="208"/>
      <c r="X837" s="208"/>
      <c r="Y837" s="208"/>
      <c r="Z837" s="208"/>
    </row>
    <row r="838" ht="15.75" customHeight="1" spans="1:26">
      <c r="A838" s="208"/>
      <c r="B838" s="208"/>
      <c r="C838" s="208"/>
      <c r="D838" s="208"/>
      <c r="E838" s="208"/>
      <c r="F838" s="208"/>
      <c r="G838" s="208"/>
      <c r="H838" s="208"/>
      <c r="I838" s="208"/>
      <c r="J838" s="208"/>
      <c r="K838" s="208"/>
      <c r="L838" s="208"/>
      <c r="M838" s="208"/>
      <c r="N838" s="208"/>
      <c r="O838" s="208"/>
      <c r="P838" s="208"/>
      <c r="Q838" s="208"/>
      <c r="R838" s="208"/>
      <c r="S838" s="208"/>
      <c r="T838" s="208"/>
      <c r="U838" s="208"/>
      <c r="V838" s="208"/>
      <c r="W838" s="208"/>
      <c r="X838" s="208"/>
      <c r="Y838" s="208"/>
      <c r="Z838" s="208"/>
    </row>
    <row r="839" ht="15.75" customHeight="1" spans="1:26">
      <c r="A839" s="208"/>
      <c r="B839" s="208"/>
      <c r="C839" s="208"/>
      <c r="D839" s="208"/>
      <c r="E839" s="208"/>
      <c r="F839" s="208"/>
      <c r="G839" s="208"/>
      <c r="H839" s="208"/>
      <c r="I839" s="208"/>
      <c r="J839" s="208"/>
      <c r="K839" s="208"/>
      <c r="L839" s="208"/>
      <c r="M839" s="208"/>
      <c r="N839" s="208"/>
      <c r="O839" s="208"/>
      <c r="P839" s="208"/>
      <c r="Q839" s="208"/>
      <c r="R839" s="208"/>
      <c r="S839" s="208"/>
      <c r="T839" s="208"/>
      <c r="U839" s="208"/>
      <c r="V839" s="208"/>
      <c r="W839" s="208"/>
      <c r="X839" s="208"/>
      <c r="Y839" s="208"/>
      <c r="Z839" s="208"/>
    </row>
    <row r="840" ht="15.75" customHeight="1" spans="1:26">
      <c r="A840" s="208"/>
      <c r="B840" s="208"/>
      <c r="C840" s="208"/>
      <c r="D840" s="208"/>
      <c r="E840" s="208"/>
      <c r="F840" s="208"/>
      <c r="G840" s="208"/>
      <c r="H840" s="208"/>
      <c r="I840" s="208"/>
      <c r="J840" s="208"/>
      <c r="K840" s="208"/>
      <c r="L840" s="208"/>
      <c r="M840" s="208"/>
      <c r="N840" s="208"/>
      <c r="O840" s="208"/>
      <c r="P840" s="208"/>
      <c r="Q840" s="208"/>
      <c r="R840" s="208"/>
      <c r="S840" s="208"/>
      <c r="T840" s="208"/>
      <c r="U840" s="208"/>
      <c r="V840" s="208"/>
      <c r="W840" s="208"/>
      <c r="X840" s="208"/>
      <c r="Y840" s="208"/>
      <c r="Z840" s="208"/>
    </row>
    <row r="841" ht="15.75" customHeight="1" spans="1:26">
      <c r="A841" s="208"/>
      <c r="B841" s="208"/>
      <c r="C841" s="208"/>
      <c r="D841" s="208"/>
      <c r="E841" s="208"/>
      <c r="F841" s="208"/>
      <c r="G841" s="208"/>
      <c r="H841" s="208"/>
      <c r="I841" s="208"/>
      <c r="J841" s="208"/>
      <c r="K841" s="208"/>
      <c r="L841" s="208"/>
      <c r="M841" s="208"/>
      <c r="N841" s="208"/>
      <c r="O841" s="208"/>
      <c r="P841" s="208"/>
      <c r="Q841" s="208"/>
      <c r="R841" s="208"/>
      <c r="S841" s="208"/>
      <c r="T841" s="208"/>
      <c r="U841" s="208"/>
      <c r="V841" s="208"/>
      <c r="W841" s="208"/>
      <c r="X841" s="208"/>
      <c r="Y841" s="208"/>
      <c r="Z841" s="208"/>
    </row>
    <row r="842" ht="15.75" customHeight="1" spans="1:26">
      <c r="A842" s="208"/>
      <c r="B842" s="208"/>
      <c r="C842" s="208"/>
      <c r="D842" s="208"/>
      <c r="E842" s="208"/>
      <c r="F842" s="208"/>
      <c r="G842" s="208"/>
      <c r="H842" s="208"/>
      <c r="I842" s="208"/>
      <c r="J842" s="208"/>
      <c r="K842" s="208"/>
      <c r="L842" s="208"/>
      <c r="M842" s="208"/>
      <c r="N842" s="208"/>
      <c r="O842" s="208"/>
      <c r="P842" s="208"/>
      <c r="Q842" s="208"/>
      <c r="R842" s="208"/>
      <c r="S842" s="208"/>
      <c r="T842" s="208"/>
      <c r="U842" s="208"/>
      <c r="V842" s="208"/>
      <c r="W842" s="208"/>
      <c r="X842" s="208"/>
      <c r="Y842" s="208"/>
      <c r="Z842" s="208"/>
    </row>
    <row r="843" ht="15.75" customHeight="1" spans="1:26">
      <c r="A843" s="208"/>
      <c r="B843" s="208"/>
      <c r="C843" s="208"/>
      <c r="D843" s="208"/>
      <c r="E843" s="208"/>
      <c r="F843" s="208"/>
      <c r="G843" s="208"/>
      <c r="H843" s="208"/>
      <c r="I843" s="208"/>
      <c r="J843" s="208"/>
      <c r="K843" s="208"/>
      <c r="L843" s="208"/>
      <c r="M843" s="208"/>
      <c r="N843" s="208"/>
      <c r="O843" s="208"/>
      <c r="P843" s="208"/>
      <c r="Q843" s="208"/>
      <c r="R843" s="208"/>
      <c r="S843" s="208"/>
      <c r="T843" s="208"/>
      <c r="U843" s="208"/>
      <c r="V843" s="208"/>
      <c r="W843" s="208"/>
      <c r="X843" s="208"/>
      <c r="Y843" s="208"/>
      <c r="Z843" s="208"/>
    </row>
    <row r="844" ht="15.75" customHeight="1" spans="1:26">
      <c r="A844" s="208"/>
      <c r="B844" s="208"/>
      <c r="C844" s="208"/>
      <c r="D844" s="208"/>
      <c r="E844" s="208"/>
      <c r="F844" s="208"/>
      <c r="G844" s="208"/>
      <c r="H844" s="208"/>
      <c r="I844" s="208"/>
      <c r="J844" s="208"/>
      <c r="K844" s="208"/>
      <c r="L844" s="208"/>
      <c r="M844" s="208"/>
      <c r="N844" s="208"/>
      <c r="O844" s="208"/>
      <c r="P844" s="208"/>
      <c r="Q844" s="208"/>
      <c r="R844" s="208"/>
      <c r="S844" s="208"/>
      <c r="T844" s="208"/>
      <c r="U844" s="208"/>
      <c r="V844" s="208"/>
      <c r="W844" s="208"/>
      <c r="X844" s="208"/>
      <c r="Y844" s="208"/>
      <c r="Z844" s="208"/>
    </row>
    <row r="845" ht="15.75" customHeight="1" spans="1:26">
      <c r="A845" s="208"/>
      <c r="B845" s="208"/>
      <c r="C845" s="208"/>
      <c r="D845" s="208"/>
      <c r="E845" s="208"/>
      <c r="F845" s="208"/>
      <c r="G845" s="208"/>
      <c r="H845" s="208"/>
      <c r="I845" s="208"/>
      <c r="J845" s="208"/>
      <c r="K845" s="208"/>
      <c r="L845" s="208"/>
      <c r="M845" s="208"/>
      <c r="N845" s="208"/>
      <c r="O845" s="208"/>
      <c r="P845" s="208"/>
      <c r="Q845" s="208"/>
      <c r="R845" s="208"/>
      <c r="S845" s="208"/>
      <c r="T845" s="208"/>
      <c r="U845" s="208"/>
      <c r="V845" s="208"/>
      <c r="W845" s="208"/>
      <c r="X845" s="208"/>
      <c r="Y845" s="208"/>
      <c r="Z845" s="208"/>
    </row>
    <row r="846" ht="15.75" customHeight="1" spans="1:26">
      <c r="A846" s="208"/>
      <c r="B846" s="208"/>
      <c r="C846" s="208"/>
      <c r="D846" s="208"/>
      <c r="E846" s="208"/>
      <c r="F846" s="208"/>
      <c r="G846" s="208"/>
      <c r="H846" s="208"/>
      <c r="I846" s="208"/>
      <c r="J846" s="208"/>
      <c r="K846" s="208"/>
      <c r="L846" s="208"/>
      <c r="M846" s="208"/>
      <c r="N846" s="208"/>
      <c r="O846" s="208"/>
      <c r="P846" s="208"/>
      <c r="Q846" s="208"/>
      <c r="R846" s="208"/>
      <c r="S846" s="208"/>
      <c r="T846" s="208"/>
      <c r="U846" s="208"/>
      <c r="V846" s="208"/>
      <c r="W846" s="208"/>
      <c r="X846" s="208"/>
      <c r="Y846" s="208"/>
      <c r="Z846" s="208"/>
    </row>
    <row r="847" ht="15.75" customHeight="1" spans="1:26">
      <c r="A847" s="208"/>
      <c r="B847" s="208"/>
      <c r="C847" s="208"/>
      <c r="D847" s="208"/>
      <c r="E847" s="208"/>
      <c r="F847" s="208"/>
      <c r="G847" s="208"/>
      <c r="H847" s="208"/>
      <c r="I847" s="208"/>
      <c r="J847" s="208"/>
      <c r="K847" s="208"/>
      <c r="L847" s="208"/>
      <c r="M847" s="208"/>
      <c r="N847" s="208"/>
      <c r="O847" s="208"/>
      <c r="P847" s="208"/>
      <c r="Q847" s="208"/>
      <c r="R847" s="208"/>
      <c r="S847" s="208"/>
      <c r="T847" s="208"/>
      <c r="U847" s="208"/>
      <c r="V847" s="208"/>
      <c r="W847" s="208"/>
      <c r="X847" s="208"/>
      <c r="Y847" s="208"/>
      <c r="Z847" s="208"/>
    </row>
    <row r="848" ht="15.75" customHeight="1" spans="1:26">
      <c r="A848" s="208"/>
      <c r="B848" s="208"/>
      <c r="C848" s="208"/>
      <c r="D848" s="208"/>
      <c r="E848" s="208"/>
      <c r="F848" s="208"/>
      <c r="G848" s="208"/>
      <c r="H848" s="208"/>
      <c r="I848" s="208"/>
      <c r="J848" s="208"/>
      <c r="K848" s="208"/>
      <c r="L848" s="208"/>
      <c r="M848" s="208"/>
      <c r="N848" s="208"/>
      <c r="O848" s="208"/>
      <c r="P848" s="208"/>
      <c r="Q848" s="208"/>
      <c r="R848" s="208"/>
      <c r="S848" s="208"/>
      <c r="T848" s="208"/>
      <c r="U848" s="208"/>
      <c r="V848" s="208"/>
      <c r="W848" s="208"/>
      <c r="X848" s="208"/>
      <c r="Y848" s="208"/>
      <c r="Z848" s="208"/>
    </row>
    <row r="849" ht="15.75" customHeight="1" spans="1:26">
      <c r="A849" s="208"/>
      <c r="B849" s="208"/>
      <c r="C849" s="208"/>
      <c r="D849" s="208"/>
      <c r="E849" s="208"/>
      <c r="F849" s="208"/>
      <c r="G849" s="208"/>
      <c r="H849" s="208"/>
      <c r="I849" s="208"/>
      <c r="J849" s="208"/>
      <c r="K849" s="208"/>
      <c r="L849" s="208"/>
      <c r="M849" s="208"/>
      <c r="N849" s="208"/>
      <c r="O849" s="208"/>
      <c r="P849" s="208"/>
      <c r="Q849" s="208"/>
      <c r="R849" s="208"/>
      <c r="S849" s="208"/>
      <c r="T849" s="208"/>
      <c r="U849" s="208"/>
      <c r="V849" s="208"/>
      <c r="W849" s="208"/>
      <c r="X849" s="208"/>
      <c r="Y849" s="208"/>
      <c r="Z849" s="208"/>
    </row>
    <row r="850" ht="15.75" customHeight="1" spans="1:26">
      <c r="A850" s="208"/>
      <c r="B850" s="208"/>
      <c r="C850" s="208"/>
      <c r="D850" s="208"/>
      <c r="E850" s="208"/>
      <c r="F850" s="208"/>
      <c r="G850" s="208"/>
      <c r="H850" s="208"/>
      <c r="I850" s="208"/>
      <c r="J850" s="208"/>
      <c r="K850" s="208"/>
      <c r="L850" s="208"/>
      <c r="M850" s="208"/>
      <c r="N850" s="208"/>
      <c r="O850" s="208"/>
      <c r="P850" s="208"/>
      <c r="Q850" s="208"/>
      <c r="R850" s="208"/>
      <c r="S850" s="208"/>
      <c r="T850" s="208"/>
      <c r="U850" s="208"/>
      <c r="V850" s="208"/>
      <c r="W850" s="208"/>
      <c r="X850" s="208"/>
      <c r="Y850" s="208"/>
      <c r="Z850" s="208"/>
    </row>
    <row r="851" ht="15.75" customHeight="1" spans="1:26">
      <c r="A851" s="208"/>
      <c r="B851" s="208"/>
      <c r="C851" s="208"/>
      <c r="D851" s="208"/>
      <c r="E851" s="208"/>
      <c r="F851" s="208"/>
      <c r="G851" s="208"/>
      <c r="H851" s="208"/>
      <c r="I851" s="208"/>
      <c r="J851" s="208"/>
      <c r="K851" s="208"/>
      <c r="L851" s="208"/>
      <c r="M851" s="208"/>
      <c r="N851" s="208"/>
      <c r="O851" s="208"/>
      <c r="P851" s="208"/>
      <c r="Q851" s="208"/>
      <c r="R851" s="208"/>
      <c r="S851" s="208"/>
      <c r="T851" s="208"/>
      <c r="U851" s="208"/>
      <c r="V851" s="208"/>
      <c r="W851" s="208"/>
      <c r="X851" s="208"/>
      <c r="Y851" s="208"/>
      <c r="Z851" s="208"/>
    </row>
    <row r="852" ht="15.75" customHeight="1" spans="1:26">
      <c r="A852" s="208"/>
      <c r="B852" s="208"/>
      <c r="C852" s="208"/>
      <c r="D852" s="208"/>
      <c r="E852" s="208"/>
      <c r="F852" s="208"/>
      <c r="G852" s="208"/>
      <c r="H852" s="208"/>
      <c r="I852" s="208"/>
      <c r="J852" s="208"/>
      <c r="K852" s="208"/>
      <c r="L852" s="208"/>
      <c r="M852" s="208"/>
      <c r="N852" s="208"/>
      <c r="O852" s="208"/>
      <c r="P852" s="208"/>
      <c r="Q852" s="208"/>
      <c r="R852" s="208"/>
      <c r="S852" s="208"/>
      <c r="T852" s="208"/>
      <c r="U852" s="208"/>
      <c r="V852" s="208"/>
      <c r="W852" s="208"/>
      <c r="X852" s="208"/>
      <c r="Y852" s="208"/>
      <c r="Z852" s="208"/>
    </row>
    <row r="853" ht="15.75" customHeight="1" spans="1:26">
      <c r="A853" s="208"/>
      <c r="B853" s="208"/>
      <c r="C853" s="208"/>
      <c r="D853" s="208"/>
      <c r="E853" s="208"/>
      <c r="F853" s="208"/>
      <c r="G853" s="208"/>
      <c r="H853" s="208"/>
      <c r="I853" s="208"/>
      <c r="J853" s="208"/>
      <c r="K853" s="208"/>
      <c r="L853" s="208"/>
      <c r="M853" s="208"/>
      <c r="N853" s="208"/>
      <c r="O853" s="208"/>
      <c r="P853" s="208"/>
      <c r="Q853" s="208"/>
      <c r="R853" s="208"/>
      <c r="S853" s="208"/>
      <c r="T853" s="208"/>
      <c r="U853" s="208"/>
      <c r="V853" s="208"/>
      <c r="W853" s="208"/>
      <c r="X853" s="208"/>
      <c r="Y853" s="208"/>
      <c r="Z853" s="208"/>
    </row>
    <row r="854" ht="15.75" customHeight="1" spans="1:26">
      <c r="A854" s="208"/>
      <c r="B854" s="208"/>
      <c r="C854" s="208"/>
      <c r="D854" s="208"/>
      <c r="E854" s="208"/>
      <c r="F854" s="208"/>
      <c r="G854" s="208"/>
      <c r="H854" s="208"/>
      <c r="I854" s="208"/>
      <c r="J854" s="208"/>
      <c r="K854" s="208"/>
      <c r="L854" s="208"/>
      <c r="M854" s="208"/>
      <c r="N854" s="208"/>
      <c r="O854" s="208"/>
      <c r="P854" s="208"/>
      <c r="Q854" s="208"/>
      <c r="R854" s="208"/>
      <c r="S854" s="208"/>
      <c r="T854" s="208"/>
      <c r="U854" s="208"/>
      <c r="V854" s="208"/>
      <c r="W854" s="208"/>
      <c r="X854" s="208"/>
      <c r="Y854" s="208"/>
      <c r="Z854" s="208"/>
    </row>
    <row r="855" ht="15.75" customHeight="1" spans="1:26">
      <c r="A855" s="208"/>
      <c r="B855" s="208"/>
      <c r="C855" s="208"/>
      <c r="D855" s="208"/>
      <c r="E855" s="208"/>
      <c r="F855" s="208"/>
      <c r="G855" s="208"/>
      <c r="H855" s="208"/>
      <c r="I855" s="208"/>
      <c r="J855" s="208"/>
      <c r="K855" s="208"/>
      <c r="L855" s="208"/>
      <c r="M855" s="208"/>
      <c r="N855" s="208"/>
      <c r="O855" s="208"/>
      <c r="P855" s="208"/>
      <c r="Q855" s="208"/>
      <c r="R855" s="208"/>
      <c r="S855" s="208"/>
      <c r="T855" s="208"/>
      <c r="U855" s="208"/>
      <c r="V855" s="208"/>
      <c r="W855" s="208"/>
      <c r="X855" s="208"/>
      <c r="Y855" s="208"/>
      <c r="Z855" s="208"/>
    </row>
    <row r="856" ht="15.75" customHeight="1" spans="1:26">
      <c r="A856" s="208"/>
      <c r="B856" s="208"/>
      <c r="C856" s="208"/>
      <c r="D856" s="208"/>
      <c r="E856" s="208"/>
      <c r="F856" s="208"/>
      <c r="G856" s="208"/>
      <c r="H856" s="208"/>
      <c r="I856" s="208"/>
      <c r="J856" s="208"/>
      <c r="K856" s="208"/>
      <c r="L856" s="208"/>
      <c r="M856" s="208"/>
      <c r="N856" s="208"/>
      <c r="O856" s="208"/>
      <c r="P856" s="208"/>
      <c r="Q856" s="208"/>
      <c r="R856" s="208"/>
      <c r="S856" s="208"/>
      <c r="T856" s="208"/>
      <c r="U856" s="208"/>
      <c r="V856" s="208"/>
      <c r="W856" s="208"/>
      <c r="X856" s="208"/>
      <c r="Y856" s="208"/>
      <c r="Z856" s="208"/>
    </row>
    <row r="857" ht="15.75" customHeight="1" spans="1:26">
      <c r="A857" s="208"/>
      <c r="B857" s="208"/>
      <c r="C857" s="208"/>
      <c r="D857" s="208"/>
      <c r="E857" s="208"/>
      <c r="F857" s="208"/>
      <c r="G857" s="208"/>
      <c r="H857" s="208"/>
      <c r="I857" s="208"/>
      <c r="J857" s="208"/>
      <c r="K857" s="208"/>
      <c r="L857" s="208"/>
      <c r="M857" s="208"/>
      <c r="N857" s="208"/>
      <c r="O857" s="208"/>
      <c r="P857" s="208"/>
      <c r="Q857" s="208"/>
      <c r="R857" s="208"/>
      <c r="S857" s="208"/>
      <c r="T857" s="208"/>
      <c r="U857" s="208"/>
      <c r="V857" s="208"/>
      <c r="W857" s="208"/>
      <c r="X857" s="208"/>
      <c r="Y857" s="208"/>
      <c r="Z857" s="208"/>
    </row>
    <row r="858" ht="15.75" customHeight="1" spans="1:26">
      <c r="A858" s="208"/>
      <c r="B858" s="208"/>
      <c r="C858" s="208"/>
      <c r="D858" s="208"/>
      <c r="E858" s="208"/>
      <c r="F858" s="208"/>
      <c r="G858" s="208"/>
      <c r="H858" s="208"/>
      <c r="I858" s="208"/>
      <c r="J858" s="208"/>
      <c r="K858" s="208"/>
      <c r="L858" s="208"/>
      <c r="M858" s="208"/>
      <c r="N858" s="208"/>
      <c r="O858" s="208"/>
      <c r="P858" s="208"/>
      <c r="Q858" s="208"/>
      <c r="R858" s="208"/>
      <c r="S858" s="208"/>
      <c r="T858" s="208"/>
      <c r="U858" s="208"/>
      <c r="V858" s="208"/>
      <c r="W858" s="208"/>
      <c r="X858" s="208"/>
      <c r="Y858" s="208"/>
      <c r="Z858" s="208"/>
    </row>
    <row r="859" ht="15.75" customHeight="1" spans="1:26">
      <c r="A859" s="208"/>
      <c r="B859" s="208"/>
      <c r="C859" s="208"/>
      <c r="D859" s="208"/>
      <c r="E859" s="208"/>
      <c r="F859" s="208"/>
      <c r="G859" s="208"/>
      <c r="H859" s="208"/>
      <c r="I859" s="208"/>
      <c r="J859" s="208"/>
      <c r="K859" s="208"/>
      <c r="L859" s="208"/>
      <c r="M859" s="208"/>
      <c r="N859" s="208"/>
      <c r="O859" s="208"/>
      <c r="P859" s="208"/>
      <c r="Q859" s="208"/>
      <c r="R859" s="208"/>
      <c r="S859" s="208"/>
      <c r="T859" s="208"/>
      <c r="U859" s="208"/>
      <c r="V859" s="208"/>
      <c r="W859" s="208"/>
      <c r="X859" s="208"/>
      <c r="Y859" s="208"/>
      <c r="Z859" s="208"/>
    </row>
    <row r="860" ht="15.75" customHeight="1" spans="1:26">
      <c r="A860" s="208"/>
      <c r="B860" s="208"/>
      <c r="C860" s="208"/>
      <c r="D860" s="208"/>
      <c r="E860" s="208"/>
      <c r="F860" s="208"/>
      <c r="G860" s="208"/>
      <c r="H860" s="208"/>
      <c r="I860" s="208"/>
      <c r="J860" s="208"/>
      <c r="K860" s="208"/>
      <c r="L860" s="208"/>
      <c r="M860" s="208"/>
      <c r="N860" s="208"/>
      <c r="O860" s="208"/>
      <c r="P860" s="208"/>
      <c r="Q860" s="208"/>
      <c r="R860" s="208"/>
      <c r="S860" s="208"/>
      <c r="T860" s="208"/>
      <c r="U860" s="208"/>
      <c r="V860" s="208"/>
      <c r="W860" s="208"/>
      <c r="X860" s="208"/>
      <c r="Y860" s="208"/>
      <c r="Z860" s="208"/>
    </row>
    <row r="861" ht="15.75" customHeight="1" spans="1:26">
      <c r="A861" s="208"/>
      <c r="B861" s="208"/>
      <c r="C861" s="208"/>
      <c r="D861" s="208"/>
      <c r="E861" s="208"/>
      <c r="F861" s="208"/>
      <c r="G861" s="208"/>
      <c r="H861" s="208"/>
      <c r="I861" s="208"/>
      <c r="J861" s="208"/>
      <c r="K861" s="208"/>
      <c r="L861" s="208"/>
      <c r="M861" s="208"/>
      <c r="N861" s="208"/>
      <c r="O861" s="208"/>
      <c r="P861" s="208"/>
      <c r="Q861" s="208"/>
      <c r="R861" s="208"/>
      <c r="S861" s="208"/>
      <c r="T861" s="208"/>
      <c r="U861" s="208"/>
      <c r="V861" s="208"/>
      <c r="W861" s="208"/>
      <c r="X861" s="208"/>
      <c r="Y861" s="208"/>
      <c r="Z861" s="208"/>
    </row>
    <row r="862" ht="15.75" customHeight="1" spans="1:26">
      <c r="A862" s="208"/>
      <c r="B862" s="208"/>
      <c r="C862" s="208"/>
      <c r="D862" s="208"/>
      <c r="E862" s="208"/>
      <c r="F862" s="208"/>
      <c r="G862" s="208"/>
      <c r="H862" s="208"/>
      <c r="I862" s="208"/>
      <c r="J862" s="208"/>
      <c r="K862" s="208"/>
      <c r="L862" s="208"/>
      <c r="M862" s="208"/>
      <c r="N862" s="208"/>
      <c r="O862" s="208"/>
      <c r="P862" s="208"/>
      <c r="Q862" s="208"/>
      <c r="R862" s="208"/>
      <c r="S862" s="208"/>
      <c r="T862" s="208"/>
      <c r="U862" s="208"/>
      <c r="V862" s="208"/>
      <c r="W862" s="208"/>
      <c r="X862" s="208"/>
      <c r="Y862" s="208"/>
      <c r="Z862" s="208"/>
    </row>
    <row r="863" ht="15.75" customHeight="1" spans="1:26">
      <c r="A863" s="208"/>
      <c r="B863" s="208"/>
      <c r="C863" s="208"/>
      <c r="D863" s="208"/>
      <c r="E863" s="208"/>
      <c r="F863" s="208"/>
      <c r="G863" s="208"/>
      <c r="H863" s="208"/>
      <c r="I863" s="208"/>
      <c r="J863" s="208"/>
      <c r="K863" s="208"/>
      <c r="L863" s="208"/>
      <c r="M863" s="208"/>
      <c r="N863" s="208"/>
      <c r="O863" s="208"/>
      <c r="P863" s="208"/>
      <c r="Q863" s="208"/>
      <c r="R863" s="208"/>
      <c r="S863" s="208"/>
      <c r="T863" s="208"/>
      <c r="U863" s="208"/>
      <c r="V863" s="208"/>
      <c r="W863" s="208"/>
      <c r="X863" s="208"/>
      <c r="Y863" s="208"/>
      <c r="Z863" s="208"/>
    </row>
    <row r="864" ht="15.75" customHeight="1" spans="1:26">
      <c r="A864" s="208"/>
      <c r="B864" s="208"/>
      <c r="C864" s="208"/>
      <c r="D864" s="208"/>
      <c r="E864" s="208"/>
      <c r="F864" s="208"/>
      <c r="G864" s="208"/>
      <c r="H864" s="208"/>
      <c r="I864" s="208"/>
      <c r="J864" s="208"/>
      <c r="K864" s="208"/>
      <c r="L864" s="208"/>
      <c r="M864" s="208"/>
      <c r="N864" s="208"/>
      <c r="O864" s="208"/>
      <c r="P864" s="208"/>
      <c r="Q864" s="208"/>
      <c r="R864" s="208"/>
      <c r="S864" s="208"/>
      <c r="T864" s="208"/>
      <c r="U864" s="208"/>
      <c r="V864" s="208"/>
      <c r="W864" s="208"/>
      <c r="X864" s="208"/>
      <c r="Y864" s="208"/>
      <c r="Z864" s="208"/>
    </row>
    <row r="865" ht="15.75" customHeight="1" spans="1:26">
      <c r="A865" s="208"/>
      <c r="B865" s="208"/>
      <c r="C865" s="208"/>
      <c r="D865" s="208"/>
      <c r="E865" s="208"/>
      <c r="F865" s="208"/>
      <c r="G865" s="208"/>
      <c r="H865" s="208"/>
      <c r="I865" s="208"/>
      <c r="J865" s="208"/>
      <c r="K865" s="208"/>
      <c r="L865" s="208"/>
      <c r="M865" s="208"/>
      <c r="N865" s="208"/>
      <c r="O865" s="208"/>
      <c r="P865" s="208"/>
      <c r="Q865" s="208"/>
      <c r="R865" s="208"/>
      <c r="S865" s="208"/>
      <c r="T865" s="208"/>
      <c r="U865" s="208"/>
      <c r="V865" s="208"/>
      <c r="W865" s="208"/>
      <c r="X865" s="208"/>
      <c r="Y865" s="208"/>
      <c r="Z865" s="208"/>
    </row>
    <row r="866" ht="15.75" customHeight="1" spans="1:26">
      <c r="A866" s="208"/>
      <c r="B866" s="208"/>
      <c r="C866" s="208"/>
      <c r="D866" s="208"/>
      <c r="E866" s="208"/>
      <c r="F866" s="208"/>
      <c r="G866" s="208"/>
      <c r="H866" s="208"/>
      <c r="I866" s="208"/>
      <c r="J866" s="208"/>
      <c r="K866" s="208"/>
      <c r="L866" s="208"/>
      <c r="M866" s="208"/>
      <c r="N866" s="208"/>
      <c r="O866" s="208"/>
      <c r="P866" s="208"/>
      <c r="Q866" s="208"/>
      <c r="R866" s="208"/>
      <c r="S866" s="208"/>
      <c r="T866" s="208"/>
      <c r="U866" s="208"/>
      <c r="V866" s="208"/>
      <c r="W866" s="208"/>
      <c r="X866" s="208"/>
      <c r="Y866" s="208"/>
      <c r="Z866" s="208"/>
    </row>
    <row r="867" ht="15.75" customHeight="1" spans="1:26">
      <c r="A867" s="208"/>
      <c r="B867" s="208"/>
      <c r="C867" s="208"/>
      <c r="D867" s="208"/>
      <c r="E867" s="208"/>
      <c r="F867" s="208"/>
      <c r="G867" s="208"/>
      <c r="H867" s="208"/>
      <c r="I867" s="208"/>
      <c r="J867" s="208"/>
      <c r="K867" s="208"/>
      <c r="L867" s="208"/>
      <c r="M867" s="208"/>
      <c r="N867" s="208"/>
      <c r="O867" s="208"/>
      <c r="P867" s="208"/>
      <c r="Q867" s="208"/>
      <c r="R867" s="208"/>
      <c r="S867" s="208"/>
      <c r="T867" s="208"/>
      <c r="U867" s="208"/>
      <c r="V867" s="208"/>
      <c r="W867" s="208"/>
      <c r="X867" s="208"/>
      <c r="Y867" s="208"/>
      <c r="Z867" s="208"/>
    </row>
    <row r="868" ht="15.75" customHeight="1" spans="1:26">
      <c r="A868" s="208"/>
      <c r="B868" s="208"/>
      <c r="C868" s="208"/>
      <c r="D868" s="208"/>
      <c r="E868" s="208"/>
      <c r="F868" s="208"/>
      <c r="G868" s="208"/>
      <c r="H868" s="208"/>
      <c r="I868" s="208"/>
      <c r="J868" s="208"/>
      <c r="K868" s="208"/>
      <c r="L868" s="208"/>
      <c r="M868" s="208"/>
      <c r="N868" s="208"/>
      <c r="O868" s="208"/>
      <c r="P868" s="208"/>
      <c r="Q868" s="208"/>
      <c r="R868" s="208"/>
      <c r="S868" s="208"/>
      <c r="T868" s="208"/>
      <c r="U868" s="208"/>
      <c r="V868" s="208"/>
      <c r="W868" s="208"/>
      <c r="X868" s="208"/>
      <c r="Y868" s="208"/>
      <c r="Z868" s="208"/>
    </row>
    <row r="869" ht="15.75" customHeight="1" spans="1:26">
      <c r="A869" s="208"/>
      <c r="B869" s="208"/>
      <c r="C869" s="208"/>
      <c r="D869" s="208"/>
      <c r="E869" s="208"/>
      <c r="F869" s="208"/>
      <c r="G869" s="208"/>
      <c r="H869" s="208"/>
      <c r="I869" s="208"/>
      <c r="J869" s="208"/>
      <c r="K869" s="208"/>
      <c r="L869" s="208"/>
      <c r="M869" s="208"/>
      <c r="N869" s="208"/>
      <c r="O869" s="208"/>
      <c r="P869" s="208"/>
      <c r="Q869" s="208"/>
      <c r="R869" s="208"/>
      <c r="S869" s="208"/>
      <c r="T869" s="208"/>
      <c r="U869" s="208"/>
      <c r="V869" s="208"/>
      <c r="W869" s="208"/>
      <c r="X869" s="208"/>
      <c r="Y869" s="208"/>
      <c r="Z869" s="208"/>
    </row>
    <row r="870" ht="15.75" customHeight="1" spans="1:26">
      <c r="A870" s="208"/>
      <c r="B870" s="208"/>
      <c r="C870" s="208"/>
      <c r="D870" s="208"/>
      <c r="E870" s="208"/>
      <c r="F870" s="208"/>
      <c r="G870" s="208"/>
      <c r="H870" s="208"/>
      <c r="I870" s="208"/>
      <c r="J870" s="208"/>
      <c r="K870" s="208"/>
      <c r="L870" s="208"/>
      <c r="M870" s="208"/>
      <c r="N870" s="208"/>
      <c r="O870" s="208"/>
      <c r="P870" s="208"/>
      <c r="Q870" s="208"/>
      <c r="R870" s="208"/>
      <c r="S870" s="208"/>
      <c r="T870" s="208"/>
      <c r="U870" s="208"/>
      <c r="V870" s="208"/>
      <c r="W870" s="208"/>
      <c r="X870" s="208"/>
      <c r="Y870" s="208"/>
      <c r="Z870" s="208"/>
    </row>
    <row r="871" ht="15.75" customHeight="1" spans="1:26">
      <c r="A871" s="208"/>
      <c r="B871" s="208"/>
      <c r="C871" s="208"/>
      <c r="D871" s="208"/>
      <c r="E871" s="208"/>
      <c r="F871" s="208"/>
      <c r="G871" s="208"/>
      <c r="H871" s="208"/>
      <c r="I871" s="208"/>
      <c r="J871" s="208"/>
      <c r="K871" s="208"/>
      <c r="L871" s="208"/>
      <c r="M871" s="208"/>
      <c r="N871" s="208"/>
      <c r="O871" s="208"/>
      <c r="P871" s="208"/>
      <c r="Q871" s="208"/>
      <c r="R871" s="208"/>
      <c r="S871" s="208"/>
      <c r="T871" s="208"/>
      <c r="U871" s="208"/>
      <c r="V871" s="208"/>
      <c r="W871" s="208"/>
      <c r="X871" s="208"/>
      <c r="Y871" s="208"/>
      <c r="Z871" s="208"/>
    </row>
    <row r="872" ht="15.75" customHeight="1" spans="1:26">
      <c r="A872" s="208"/>
      <c r="B872" s="208"/>
      <c r="C872" s="208"/>
      <c r="D872" s="208"/>
      <c r="E872" s="208"/>
      <c r="F872" s="208"/>
      <c r="G872" s="208"/>
      <c r="H872" s="208"/>
      <c r="I872" s="208"/>
      <c r="J872" s="208"/>
      <c r="K872" s="208"/>
      <c r="L872" s="208"/>
      <c r="M872" s="208"/>
      <c r="N872" s="208"/>
      <c r="O872" s="208"/>
      <c r="P872" s="208"/>
      <c r="Q872" s="208"/>
      <c r="R872" s="208"/>
      <c r="S872" s="208"/>
      <c r="T872" s="208"/>
      <c r="U872" s="208"/>
      <c r="V872" s="208"/>
      <c r="W872" s="208"/>
      <c r="X872" s="208"/>
      <c r="Y872" s="208"/>
      <c r="Z872" s="208"/>
    </row>
    <row r="873" ht="15.75" customHeight="1" spans="1:26">
      <c r="A873" s="208"/>
      <c r="B873" s="208"/>
      <c r="C873" s="208"/>
      <c r="D873" s="208"/>
      <c r="E873" s="208"/>
      <c r="F873" s="208"/>
      <c r="G873" s="208"/>
      <c r="H873" s="208"/>
      <c r="I873" s="208"/>
      <c r="J873" s="208"/>
      <c r="K873" s="208"/>
      <c r="L873" s="208"/>
      <c r="M873" s="208"/>
      <c r="N873" s="208"/>
      <c r="O873" s="208"/>
      <c r="P873" s="208"/>
      <c r="Q873" s="208"/>
      <c r="R873" s="208"/>
      <c r="S873" s="208"/>
      <c r="T873" s="208"/>
      <c r="U873" s="208"/>
      <c r="V873" s="208"/>
      <c r="W873" s="208"/>
      <c r="X873" s="208"/>
      <c r="Y873" s="208"/>
      <c r="Z873" s="208"/>
    </row>
    <row r="874" ht="15.75" customHeight="1" spans="1:26">
      <c r="A874" s="208"/>
      <c r="B874" s="208"/>
      <c r="C874" s="208"/>
      <c r="D874" s="208"/>
      <c r="E874" s="208"/>
      <c r="F874" s="208"/>
      <c r="G874" s="208"/>
      <c r="H874" s="208"/>
      <c r="I874" s="208"/>
      <c r="J874" s="208"/>
      <c r="K874" s="208"/>
      <c r="L874" s="208"/>
      <c r="M874" s="208"/>
      <c r="N874" s="208"/>
      <c r="O874" s="208"/>
      <c r="P874" s="208"/>
      <c r="Q874" s="208"/>
      <c r="R874" s="208"/>
      <c r="S874" s="208"/>
      <c r="T874" s="208"/>
      <c r="U874" s="208"/>
      <c r="V874" s="208"/>
      <c r="W874" s="208"/>
      <c r="X874" s="208"/>
      <c r="Y874" s="208"/>
      <c r="Z874" s="208"/>
    </row>
    <row r="875" ht="15.75" customHeight="1" spans="1:26">
      <c r="A875" s="208"/>
      <c r="B875" s="208"/>
      <c r="C875" s="208"/>
      <c r="D875" s="208"/>
      <c r="E875" s="208"/>
      <c r="F875" s="208"/>
      <c r="G875" s="208"/>
      <c r="H875" s="208"/>
      <c r="I875" s="208"/>
      <c r="J875" s="208"/>
      <c r="K875" s="208"/>
      <c r="L875" s="208"/>
      <c r="M875" s="208"/>
      <c r="N875" s="208"/>
      <c r="O875" s="208"/>
      <c r="P875" s="208"/>
      <c r="Q875" s="208"/>
      <c r="R875" s="208"/>
      <c r="S875" s="208"/>
      <c r="T875" s="208"/>
      <c r="U875" s="208"/>
      <c r="V875" s="208"/>
      <c r="W875" s="208"/>
      <c r="X875" s="208"/>
      <c r="Y875" s="208"/>
      <c r="Z875" s="208"/>
    </row>
    <row r="876" ht="15.75" customHeight="1" spans="1:26">
      <c r="A876" s="208"/>
      <c r="B876" s="208"/>
      <c r="C876" s="208"/>
      <c r="D876" s="208"/>
      <c r="E876" s="208"/>
      <c r="F876" s="208"/>
      <c r="G876" s="208"/>
      <c r="H876" s="208"/>
      <c r="I876" s="208"/>
      <c r="J876" s="208"/>
      <c r="K876" s="208"/>
      <c r="L876" s="208"/>
      <c r="M876" s="208"/>
      <c r="N876" s="208"/>
      <c r="O876" s="208"/>
      <c r="P876" s="208"/>
      <c r="Q876" s="208"/>
      <c r="R876" s="208"/>
      <c r="S876" s="208"/>
      <c r="T876" s="208"/>
      <c r="U876" s="208"/>
      <c r="V876" s="208"/>
      <c r="W876" s="208"/>
      <c r="X876" s="208"/>
      <c r="Y876" s="208"/>
      <c r="Z876" s="208"/>
    </row>
    <row r="877" ht="15.75" customHeight="1" spans="1:26">
      <c r="A877" s="208"/>
      <c r="B877" s="208"/>
      <c r="C877" s="208"/>
      <c r="D877" s="208"/>
      <c r="E877" s="208"/>
      <c r="F877" s="208"/>
      <c r="G877" s="208"/>
      <c r="H877" s="208"/>
      <c r="I877" s="208"/>
      <c r="J877" s="208"/>
      <c r="K877" s="208"/>
      <c r="L877" s="208"/>
      <c r="M877" s="208"/>
      <c r="N877" s="208"/>
      <c r="O877" s="208"/>
      <c r="P877" s="208"/>
      <c r="Q877" s="208"/>
      <c r="R877" s="208"/>
      <c r="S877" s="208"/>
      <c r="T877" s="208"/>
      <c r="U877" s="208"/>
      <c r="V877" s="208"/>
      <c r="W877" s="208"/>
      <c r="X877" s="208"/>
      <c r="Y877" s="208"/>
      <c r="Z877" s="208"/>
    </row>
    <row r="878" ht="15.75" customHeight="1" spans="1:26">
      <c r="A878" s="208"/>
      <c r="B878" s="208"/>
      <c r="C878" s="208"/>
      <c r="D878" s="208"/>
      <c r="E878" s="208"/>
      <c r="F878" s="208"/>
      <c r="G878" s="208"/>
      <c r="H878" s="208"/>
      <c r="I878" s="208"/>
      <c r="J878" s="208"/>
      <c r="K878" s="208"/>
      <c r="L878" s="208"/>
      <c r="M878" s="208"/>
      <c r="N878" s="208"/>
      <c r="O878" s="208"/>
      <c r="P878" s="208"/>
      <c r="Q878" s="208"/>
      <c r="R878" s="208"/>
      <c r="S878" s="208"/>
      <c r="T878" s="208"/>
      <c r="U878" s="208"/>
      <c r="V878" s="208"/>
      <c r="W878" s="208"/>
      <c r="X878" s="208"/>
      <c r="Y878" s="208"/>
      <c r="Z878" s="208"/>
    </row>
    <row r="879" ht="15.75" customHeight="1" spans="1:26">
      <c r="A879" s="208"/>
      <c r="B879" s="208"/>
      <c r="C879" s="208"/>
      <c r="D879" s="208"/>
      <c r="E879" s="208"/>
      <c r="F879" s="208"/>
      <c r="G879" s="208"/>
      <c r="H879" s="208"/>
      <c r="I879" s="208"/>
      <c r="J879" s="208"/>
      <c r="K879" s="208"/>
      <c r="L879" s="208"/>
      <c r="M879" s="208"/>
      <c r="N879" s="208"/>
      <c r="O879" s="208"/>
      <c r="P879" s="208"/>
      <c r="Q879" s="208"/>
      <c r="R879" s="208"/>
      <c r="S879" s="208"/>
      <c r="T879" s="208"/>
      <c r="U879" s="208"/>
      <c r="V879" s="208"/>
      <c r="W879" s="208"/>
      <c r="X879" s="208"/>
      <c r="Y879" s="208"/>
      <c r="Z879" s="208"/>
    </row>
    <row r="880" ht="15.75" customHeight="1" spans="1:26">
      <c r="A880" s="208"/>
      <c r="B880" s="208"/>
      <c r="C880" s="208"/>
      <c r="D880" s="208"/>
      <c r="E880" s="208"/>
      <c r="F880" s="208"/>
      <c r="G880" s="208"/>
      <c r="H880" s="208"/>
      <c r="I880" s="208"/>
      <c r="J880" s="208"/>
      <c r="K880" s="208"/>
      <c r="L880" s="208"/>
      <c r="M880" s="208"/>
      <c r="N880" s="208"/>
      <c r="O880" s="208"/>
      <c r="P880" s="208"/>
      <c r="Q880" s="208"/>
      <c r="R880" s="208"/>
      <c r="S880" s="208"/>
      <c r="T880" s="208"/>
      <c r="U880" s="208"/>
      <c r="V880" s="208"/>
      <c r="W880" s="208"/>
      <c r="X880" s="208"/>
      <c r="Y880" s="208"/>
      <c r="Z880" s="208"/>
    </row>
    <row r="881" ht="15.75" customHeight="1" spans="1:26">
      <c r="A881" s="208"/>
      <c r="B881" s="208"/>
      <c r="C881" s="208"/>
      <c r="D881" s="208"/>
      <c r="E881" s="208"/>
      <c r="F881" s="208"/>
      <c r="G881" s="208"/>
      <c r="H881" s="208"/>
      <c r="I881" s="208"/>
      <c r="J881" s="208"/>
      <c r="K881" s="208"/>
      <c r="L881" s="208"/>
      <c r="M881" s="208"/>
      <c r="N881" s="208"/>
      <c r="O881" s="208"/>
      <c r="P881" s="208"/>
      <c r="Q881" s="208"/>
      <c r="R881" s="208"/>
      <c r="S881" s="208"/>
      <c r="T881" s="208"/>
      <c r="U881" s="208"/>
      <c r="V881" s="208"/>
      <c r="W881" s="208"/>
      <c r="X881" s="208"/>
      <c r="Y881" s="208"/>
      <c r="Z881" s="208"/>
    </row>
    <row r="882" ht="15.75" customHeight="1" spans="1:26">
      <c r="A882" s="208"/>
      <c r="B882" s="208"/>
      <c r="C882" s="208"/>
      <c r="D882" s="208"/>
      <c r="E882" s="208"/>
      <c r="F882" s="208"/>
      <c r="G882" s="208"/>
      <c r="H882" s="208"/>
      <c r="I882" s="208"/>
      <c r="J882" s="208"/>
      <c r="K882" s="208"/>
      <c r="L882" s="208"/>
      <c r="M882" s="208"/>
      <c r="N882" s="208"/>
      <c r="O882" s="208"/>
      <c r="P882" s="208"/>
      <c r="Q882" s="208"/>
      <c r="R882" s="208"/>
      <c r="S882" s="208"/>
      <c r="T882" s="208"/>
      <c r="U882" s="208"/>
      <c r="V882" s="208"/>
      <c r="W882" s="208"/>
      <c r="X882" s="208"/>
      <c r="Y882" s="208"/>
      <c r="Z882" s="208"/>
    </row>
    <row r="883" ht="15.75" customHeight="1" spans="1:26">
      <c r="A883" s="208"/>
      <c r="B883" s="208"/>
      <c r="C883" s="208"/>
      <c r="D883" s="208"/>
      <c r="E883" s="208"/>
      <c r="F883" s="208"/>
      <c r="G883" s="208"/>
      <c r="H883" s="208"/>
      <c r="I883" s="208"/>
      <c r="J883" s="208"/>
      <c r="K883" s="208"/>
      <c r="L883" s="208"/>
      <c r="M883" s="208"/>
      <c r="N883" s="208"/>
      <c r="O883" s="208"/>
      <c r="P883" s="208"/>
      <c r="Q883" s="208"/>
      <c r="R883" s="208"/>
      <c r="S883" s="208"/>
      <c r="T883" s="208"/>
      <c r="U883" s="208"/>
      <c r="V883" s="208"/>
      <c r="W883" s="208"/>
      <c r="X883" s="208"/>
      <c r="Y883" s="208"/>
      <c r="Z883" s="208"/>
    </row>
    <row r="884" ht="15.75" customHeight="1" spans="1:26">
      <c r="A884" s="208"/>
      <c r="B884" s="208"/>
      <c r="C884" s="208"/>
      <c r="D884" s="208"/>
      <c r="E884" s="208"/>
      <c r="F884" s="208"/>
      <c r="G884" s="208"/>
      <c r="H884" s="208"/>
      <c r="I884" s="208"/>
      <c r="J884" s="208"/>
      <c r="K884" s="208"/>
      <c r="L884" s="208"/>
      <c r="M884" s="208"/>
      <c r="N884" s="208"/>
      <c r="O884" s="208"/>
      <c r="P884" s="208"/>
      <c r="Q884" s="208"/>
      <c r="R884" s="208"/>
      <c r="S884" s="208"/>
      <c r="T884" s="208"/>
      <c r="U884" s="208"/>
      <c r="V884" s="208"/>
      <c r="W884" s="208"/>
      <c r="X884" s="208"/>
      <c r="Y884" s="208"/>
      <c r="Z884" s="208"/>
    </row>
    <row r="885" ht="15.75" customHeight="1" spans="1:26">
      <c r="A885" s="208"/>
      <c r="B885" s="208"/>
      <c r="C885" s="208"/>
      <c r="D885" s="208"/>
      <c r="E885" s="208"/>
      <c r="F885" s="208"/>
      <c r="G885" s="208"/>
      <c r="H885" s="208"/>
      <c r="I885" s="208"/>
      <c r="J885" s="208"/>
      <c r="K885" s="208"/>
      <c r="L885" s="208"/>
      <c r="M885" s="208"/>
      <c r="N885" s="208"/>
      <c r="O885" s="208"/>
      <c r="P885" s="208"/>
      <c r="Q885" s="208"/>
      <c r="R885" s="208"/>
      <c r="S885" s="208"/>
      <c r="T885" s="208"/>
      <c r="U885" s="208"/>
      <c r="V885" s="208"/>
      <c r="W885" s="208"/>
      <c r="X885" s="208"/>
      <c r="Y885" s="208"/>
      <c r="Z885" s="208"/>
    </row>
    <row r="886" ht="15.75" customHeight="1" spans="1:26">
      <c r="A886" s="208"/>
      <c r="B886" s="208"/>
      <c r="C886" s="208"/>
      <c r="D886" s="208"/>
      <c r="E886" s="208"/>
      <c r="F886" s="208"/>
      <c r="G886" s="208"/>
      <c r="H886" s="208"/>
      <c r="I886" s="208"/>
      <c r="J886" s="208"/>
      <c r="K886" s="208"/>
      <c r="L886" s="208"/>
      <c r="M886" s="208"/>
      <c r="N886" s="208"/>
      <c r="O886" s="208"/>
      <c r="P886" s="208"/>
      <c r="Q886" s="208"/>
      <c r="R886" s="208"/>
      <c r="S886" s="208"/>
      <c r="T886" s="208"/>
      <c r="U886" s="208"/>
      <c r="V886" s="208"/>
      <c r="W886" s="208"/>
      <c r="X886" s="208"/>
      <c r="Y886" s="208"/>
      <c r="Z886" s="208"/>
    </row>
    <row r="887" ht="15.75" customHeight="1" spans="1:26">
      <c r="A887" s="208"/>
      <c r="B887" s="208"/>
      <c r="C887" s="208"/>
      <c r="D887" s="208"/>
      <c r="E887" s="208"/>
      <c r="F887" s="208"/>
      <c r="G887" s="208"/>
      <c r="H887" s="208"/>
      <c r="I887" s="208"/>
      <c r="J887" s="208"/>
      <c r="K887" s="208"/>
      <c r="L887" s="208"/>
      <c r="M887" s="208"/>
      <c r="N887" s="208"/>
      <c r="O887" s="208"/>
      <c r="P887" s="208"/>
      <c r="Q887" s="208"/>
      <c r="R887" s="208"/>
      <c r="S887" s="208"/>
      <c r="T887" s="208"/>
      <c r="U887" s="208"/>
      <c r="V887" s="208"/>
      <c r="W887" s="208"/>
      <c r="X887" s="208"/>
      <c r="Y887" s="208"/>
      <c r="Z887" s="208"/>
    </row>
    <row r="888" ht="15.75" customHeight="1" spans="1:26">
      <c r="A888" s="208"/>
      <c r="B888" s="208"/>
      <c r="C888" s="208"/>
      <c r="D888" s="208"/>
      <c r="E888" s="208"/>
      <c r="F888" s="208"/>
      <c r="G888" s="208"/>
      <c r="H888" s="208"/>
      <c r="I888" s="208"/>
      <c r="J888" s="208"/>
      <c r="K888" s="208"/>
      <c r="L888" s="208"/>
      <c r="M888" s="208"/>
      <c r="N888" s="208"/>
      <c r="O888" s="208"/>
      <c r="P888" s="208"/>
      <c r="Q888" s="208"/>
      <c r="R888" s="208"/>
      <c r="S888" s="208"/>
      <c r="T888" s="208"/>
      <c r="U888" s="208"/>
      <c r="V888" s="208"/>
      <c r="W888" s="208"/>
      <c r="X888" s="208"/>
      <c r="Y888" s="208"/>
      <c r="Z888" s="208"/>
    </row>
    <row r="889" ht="15.75" customHeight="1" spans="1:26">
      <c r="A889" s="208"/>
      <c r="B889" s="208"/>
      <c r="C889" s="208"/>
      <c r="D889" s="208"/>
      <c r="E889" s="208"/>
      <c r="F889" s="208"/>
      <c r="G889" s="208"/>
      <c r="H889" s="208"/>
      <c r="I889" s="208"/>
      <c r="J889" s="208"/>
      <c r="K889" s="208"/>
      <c r="L889" s="208"/>
      <c r="M889" s="208"/>
      <c r="N889" s="208"/>
      <c r="O889" s="208"/>
      <c r="P889" s="208"/>
      <c r="Q889" s="208"/>
      <c r="R889" s="208"/>
      <c r="S889" s="208"/>
      <c r="T889" s="208"/>
      <c r="U889" s="208"/>
      <c r="V889" s="208"/>
      <c r="W889" s="208"/>
      <c r="X889" s="208"/>
      <c r="Y889" s="208"/>
      <c r="Z889" s="208"/>
    </row>
    <row r="890" ht="15.75" customHeight="1" spans="1:26">
      <c r="A890" s="208"/>
      <c r="B890" s="208"/>
      <c r="C890" s="208"/>
      <c r="D890" s="208"/>
      <c r="E890" s="208"/>
      <c r="F890" s="208"/>
      <c r="G890" s="208"/>
      <c r="H890" s="208"/>
      <c r="I890" s="208"/>
      <c r="J890" s="208"/>
      <c r="K890" s="208"/>
      <c r="L890" s="208"/>
      <c r="M890" s="208"/>
      <c r="N890" s="208"/>
      <c r="O890" s="208"/>
      <c r="P890" s="208"/>
      <c r="Q890" s="208"/>
      <c r="R890" s="208"/>
      <c r="S890" s="208"/>
      <c r="T890" s="208"/>
      <c r="U890" s="208"/>
      <c r="V890" s="208"/>
      <c r="W890" s="208"/>
      <c r="X890" s="208"/>
      <c r="Y890" s="208"/>
      <c r="Z890" s="208"/>
    </row>
    <row r="891" ht="15.75" customHeight="1" spans="1:26">
      <c r="A891" s="208"/>
      <c r="B891" s="208"/>
      <c r="C891" s="208"/>
      <c r="D891" s="208"/>
      <c r="E891" s="208"/>
      <c r="F891" s="208"/>
      <c r="G891" s="208"/>
      <c r="H891" s="208"/>
      <c r="I891" s="208"/>
      <c r="J891" s="208"/>
      <c r="K891" s="208"/>
      <c r="L891" s="208"/>
      <c r="M891" s="208"/>
      <c r="N891" s="208"/>
      <c r="O891" s="208"/>
      <c r="P891" s="208"/>
      <c r="Q891" s="208"/>
      <c r="R891" s="208"/>
      <c r="S891" s="208"/>
      <c r="T891" s="208"/>
      <c r="U891" s="208"/>
      <c r="V891" s="208"/>
      <c r="W891" s="208"/>
      <c r="X891" s="208"/>
      <c r="Y891" s="208"/>
      <c r="Z891" s="208"/>
    </row>
    <row r="892" ht="15.75" customHeight="1" spans="1:26">
      <c r="A892" s="208"/>
      <c r="B892" s="208"/>
      <c r="C892" s="208"/>
      <c r="D892" s="208"/>
      <c r="E892" s="208"/>
      <c r="F892" s="208"/>
      <c r="G892" s="208"/>
      <c r="H892" s="208"/>
      <c r="I892" s="208"/>
      <c r="J892" s="208"/>
      <c r="K892" s="208"/>
      <c r="L892" s="208"/>
      <c r="M892" s="208"/>
      <c r="N892" s="208"/>
      <c r="O892" s="208"/>
      <c r="P892" s="208"/>
      <c r="Q892" s="208"/>
      <c r="R892" s="208"/>
      <c r="S892" s="208"/>
      <c r="T892" s="208"/>
      <c r="U892" s="208"/>
      <c r="V892" s="208"/>
      <c r="W892" s="208"/>
      <c r="X892" s="208"/>
      <c r="Y892" s="208"/>
      <c r="Z892" s="208"/>
    </row>
    <row r="893" ht="15.75" customHeight="1" spans="1:26">
      <c r="A893" s="208"/>
      <c r="B893" s="208"/>
      <c r="C893" s="208"/>
      <c r="D893" s="208"/>
      <c r="E893" s="208"/>
      <c r="F893" s="208"/>
      <c r="G893" s="208"/>
      <c r="H893" s="208"/>
      <c r="I893" s="208"/>
      <c r="J893" s="208"/>
      <c r="K893" s="208"/>
      <c r="L893" s="208"/>
      <c r="M893" s="208"/>
      <c r="N893" s="208"/>
      <c r="O893" s="208"/>
      <c r="P893" s="208"/>
      <c r="Q893" s="208"/>
      <c r="R893" s="208"/>
      <c r="S893" s="208"/>
      <c r="T893" s="208"/>
      <c r="U893" s="208"/>
      <c r="V893" s="208"/>
      <c r="W893" s="208"/>
      <c r="X893" s="208"/>
      <c r="Y893" s="208"/>
      <c r="Z893" s="208"/>
    </row>
    <row r="894" ht="15.75" customHeight="1" spans="1:26">
      <c r="A894" s="208"/>
      <c r="B894" s="208"/>
      <c r="C894" s="208"/>
      <c r="D894" s="208"/>
      <c r="E894" s="208"/>
      <c r="F894" s="208"/>
      <c r="G894" s="208"/>
      <c r="H894" s="208"/>
      <c r="I894" s="208"/>
      <c r="J894" s="208"/>
      <c r="K894" s="208"/>
      <c r="L894" s="208"/>
      <c r="M894" s="208"/>
      <c r="N894" s="208"/>
      <c r="O894" s="208"/>
      <c r="P894" s="208"/>
      <c r="Q894" s="208"/>
      <c r="R894" s="208"/>
      <c r="S894" s="208"/>
      <c r="T894" s="208"/>
      <c r="U894" s="208"/>
      <c r="V894" s="208"/>
      <c r="W894" s="208"/>
      <c r="X894" s="208"/>
      <c r="Y894" s="208"/>
      <c r="Z894" s="208"/>
    </row>
    <row r="895" ht="15.75" customHeight="1" spans="1:26">
      <c r="A895" s="208"/>
      <c r="B895" s="208"/>
      <c r="C895" s="208"/>
      <c r="D895" s="208"/>
      <c r="E895" s="208"/>
      <c r="F895" s="208"/>
      <c r="G895" s="208"/>
      <c r="H895" s="208"/>
      <c r="I895" s="208"/>
      <c r="J895" s="208"/>
      <c r="K895" s="208"/>
      <c r="L895" s="208"/>
      <c r="M895" s="208"/>
      <c r="N895" s="208"/>
      <c r="O895" s="208"/>
      <c r="P895" s="208"/>
      <c r="Q895" s="208"/>
      <c r="R895" s="208"/>
      <c r="S895" s="208"/>
      <c r="T895" s="208"/>
      <c r="U895" s="208"/>
      <c r="V895" s="208"/>
      <c r="W895" s="208"/>
      <c r="X895" s="208"/>
      <c r="Y895" s="208"/>
      <c r="Z895" s="208"/>
    </row>
    <row r="896" ht="15.75" customHeight="1" spans="1:26">
      <c r="A896" s="208"/>
      <c r="B896" s="208"/>
      <c r="C896" s="208"/>
      <c r="D896" s="208"/>
      <c r="E896" s="208"/>
      <c r="F896" s="208"/>
      <c r="G896" s="208"/>
      <c r="H896" s="208"/>
      <c r="I896" s="208"/>
      <c r="J896" s="208"/>
      <c r="K896" s="208"/>
      <c r="L896" s="208"/>
      <c r="M896" s="208"/>
      <c r="N896" s="208"/>
      <c r="O896" s="208"/>
      <c r="P896" s="208"/>
      <c r="Q896" s="208"/>
      <c r="R896" s="208"/>
      <c r="S896" s="208"/>
      <c r="T896" s="208"/>
      <c r="U896" s="208"/>
      <c r="V896" s="208"/>
      <c r="W896" s="208"/>
      <c r="X896" s="208"/>
      <c r="Y896" s="208"/>
      <c r="Z896" s="208"/>
    </row>
    <row r="897" ht="15.75" customHeight="1" spans="1:26">
      <c r="A897" s="208"/>
      <c r="B897" s="208"/>
      <c r="C897" s="208"/>
      <c r="D897" s="208"/>
      <c r="E897" s="208"/>
      <c r="F897" s="208"/>
      <c r="G897" s="208"/>
      <c r="H897" s="208"/>
      <c r="I897" s="208"/>
      <c r="J897" s="208"/>
      <c r="K897" s="208"/>
      <c r="L897" s="208"/>
      <c r="M897" s="208"/>
      <c r="N897" s="208"/>
      <c r="O897" s="208"/>
      <c r="P897" s="208"/>
      <c r="Q897" s="208"/>
      <c r="R897" s="208"/>
      <c r="S897" s="208"/>
      <c r="T897" s="208"/>
      <c r="U897" s="208"/>
      <c r="V897" s="208"/>
      <c r="W897" s="208"/>
      <c r="X897" s="208"/>
      <c r="Y897" s="208"/>
      <c r="Z897" s="208"/>
    </row>
    <row r="898" ht="15.75" customHeight="1" spans="1:26">
      <c r="A898" s="208"/>
      <c r="B898" s="208"/>
      <c r="C898" s="208"/>
      <c r="D898" s="208"/>
      <c r="E898" s="208"/>
      <c r="F898" s="208"/>
      <c r="G898" s="208"/>
      <c r="H898" s="208"/>
      <c r="I898" s="208"/>
      <c r="J898" s="208"/>
      <c r="K898" s="208"/>
      <c r="L898" s="208"/>
      <c r="M898" s="208"/>
      <c r="N898" s="208"/>
      <c r="O898" s="208"/>
      <c r="P898" s="208"/>
      <c r="Q898" s="208"/>
      <c r="R898" s="208"/>
      <c r="S898" s="208"/>
      <c r="T898" s="208"/>
      <c r="U898" s="208"/>
      <c r="V898" s="208"/>
      <c r="W898" s="208"/>
      <c r="X898" s="208"/>
      <c r="Y898" s="208"/>
      <c r="Z898" s="208"/>
    </row>
    <row r="899" ht="15.75" customHeight="1" spans="1:26">
      <c r="A899" s="208"/>
      <c r="B899" s="208"/>
      <c r="C899" s="208"/>
      <c r="D899" s="208"/>
      <c r="E899" s="208"/>
      <c r="F899" s="208"/>
      <c r="G899" s="208"/>
      <c r="H899" s="208"/>
      <c r="I899" s="208"/>
      <c r="J899" s="208"/>
      <c r="K899" s="208"/>
      <c r="L899" s="208"/>
      <c r="M899" s="208"/>
      <c r="N899" s="208"/>
      <c r="O899" s="208"/>
      <c r="P899" s="208"/>
      <c r="Q899" s="208"/>
      <c r="R899" s="208"/>
      <c r="S899" s="208"/>
      <c r="T899" s="208"/>
      <c r="U899" s="208"/>
      <c r="V899" s="208"/>
      <c r="W899" s="208"/>
      <c r="X899" s="208"/>
      <c r="Y899" s="208"/>
      <c r="Z899" s="208"/>
    </row>
    <row r="900" ht="15.75" customHeight="1" spans="1:26">
      <c r="A900" s="208"/>
      <c r="B900" s="208"/>
      <c r="C900" s="208"/>
      <c r="D900" s="208"/>
      <c r="E900" s="208"/>
      <c r="F900" s="208"/>
      <c r="G900" s="208"/>
      <c r="H900" s="208"/>
      <c r="I900" s="208"/>
      <c r="J900" s="208"/>
      <c r="K900" s="208"/>
      <c r="L900" s="208"/>
      <c r="M900" s="208"/>
      <c r="N900" s="208"/>
      <c r="O900" s="208"/>
      <c r="P900" s="208"/>
      <c r="Q900" s="208"/>
      <c r="R900" s="208"/>
      <c r="S900" s="208"/>
      <c r="T900" s="208"/>
      <c r="U900" s="208"/>
      <c r="V900" s="208"/>
      <c r="W900" s="208"/>
      <c r="X900" s="208"/>
      <c r="Y900" s="208"/>
      <c r="Z900" s="208"/>
    </row>
    <row r="901" ht="15.75" customHeight="1" spans="1:26">
      <c r="A901" s="208"/>
      <c r="B901" s="208"/>
      <c r="C901" s="208"/>
      <c r="D901" s="208"/>
      <c r="E901" s="208"/>
      <c r="F901" s="208"/>
      <c r="G901" s="208"/>
      <c r="H901" s="208"/>
      <c r="I901" s="208"/>
      <c r="J901" s="208"/>
      <c r="K901" s="208"/>
      <c r="L901" s="208"/>
      <c r="M901" s="208"/>
      <c r="N901" s="208"/>
      <c r="O901" s="208"/>
      <c r="P901" s="208"/>
      <c r="Q901" s="208"/>
      <c r="R901" s="208"/>
      <c r="S901" s="208"/>
      <c r="T901" s="208"/>
      <c r="U901" s="208"/>
      <c r="V901" s="208"/>
      <c r="W901" s="208"/>
      <c r="X901" s="208"/>
      <c r="Y901" s="208"/>
      <c r="Z901" s="208"/>
    </row>
    <row r="902" ht="15.75" customHeight="1" spans="1:26">
      <c r="A902" s="208"/>
      <c r="B902" s="208"/>
      <c r="C902" s="208"/>
      <c r="D902" s="208"/>
      <c r="E902" s="208"/>
      <c r="F902" s="208"/>
      <c r="G902" s="208"/>
      <c r="H902" s="208"/>
      <c r="I902" s="208"/>
      <c r="J902" s="208"/>
      <c r="K902" s="208"/>
      <c r="L902" s="208"/>
      <c r="M902" s="208"/>
      <c r="N902" s="208"/>
      <c r="O902" s="208"/>
      <c r="P902" s="208"/>
      <c r="Q902" s="208"/>
      <c r="R902" s="208"/>
      <c r="S902" s="208"/>
      <c r="T902" s="208"/>
      <c r="U902" s="208"/>
      <c r="V902" s="208"/>
      <c r="W902" s="208"/>
      <c r="X902" s="208"/>
      <c r="Y902" s="208"/>
      <c r="Z902" s="208"/>
    </row>
    <row r="903" ht="15.75" customHeight="1" spans="1:26">
      <c r="A903" s="208"/>
      <c r="B903" s="208"/>
      <c r="C903" s="208"/>
      <c r="D903" s="208"/>
      <c r="E903" s="208"/>
      <c r="F903" s="208"/>
      <c r="G903" s="208"/>
      <c r="H903" s="208"/>
      <c r="I903" s="208"/>
      <c r="J903" s="208"/>
      <c r="K903" s="208"/>
      <c r="L903" s="208"/>
      <c r="M903" s="208"/>
      <c r="N903" s="208"/>
      <c r="O903" s="208"/>
      <c r="P903" s="208"/>
      <c r="Q903" s="208"/>
      <c r="R903" s="208"/>
      <c r="S903" s="208"/>
      <c r="T903" s="208"/>
      <c r="U903" s="208"/>
      <c r="V903" s="208"/>
      <c r="W903" s="208"/>
      <c r="X903" s="208"/>
      <c r="Y903" s="208"/>
      <c r="Z903" s="208"/>
    </row>
    <row r="904" ht="15.75" customHeight="1" spans="1:26">
      <c r="A904" s="208"/>
      <c r="B904" s="208"/>
      <c r="C904" s="208"/>
      <c r="D904" s="208"/>
      <c r="E904" s="208"/>
      <c r="F904" s="208"/>
      <c r="G904" s="208"/>
      <c r="H904" s="208"/>
      <c r="I904" s="208"/>
      <c r="J904" s="208"/>
      <c r="K904" s="208"/>
      <c r="L904" s="208"/>
      <c r="M904" s="208"/>
      <c r="N904" s="208"/>
      <c r="O904" s="208"/>
      <c r="P904" s="208"/>
      <c r="Q904" s="208"/>
      <c r="R904" s="208"/>
      <c r="S904" s="208"/>
      <c r="T904" s="208"/>
      <c r="U904" s="208"/>
      <c r="V904" s="208"/>
      <c r="W904" s="208"/>
      <c r="X904" s="208"/>
      <c r="Y904" s="208"/>
      <c r="Z904" s="208"/>
    </row>
    <row r="905" ht="15.75" customHeight="1" spans="1:26">
      <c r="A905" s="208"/>
      <c r="B905" s="208"/>
      <c r="C905" s="208"/>
      <c r="D905" s="208"/>
      <c r="E905" s="208"/>
      <c r="F905" s="208"/>
      <c r="G905" s="208"/>
      <c r="H905" s="208"/>
      <c r="I905" s="208"/>
      <c r="J905" s="208"/>
      <c r="K905" s="208"/>
      <c r="L905" s="208"/>
      <c r="M905" s="208"/>
      <c r="N905" s="208"/>
      <c r="O905" s="208"/>
      <c r="P905" s="208"/>
      <c r="Q905" s="208"/>
      <c r="R905" s="208"/>
      <c r="S905" s="208"/>
      <c r="T905" s="208"/>
      <c r="U905" s="208"/>
      <c r="V905" s="208"/>
      <c r="W905" s="208"/>
      <c r="X905" s="208"/>
      <c r="Y905" s="208"/>
      <c r="Z905" s="208"/>
    </row>
    <row r="906" ht="15.75" customHeight="1" spans="1:26">
      <c r="A906" s="208"/>
      <c r="B906" s="208"/>
      <c r="C906" s="208"/>
      <c r="D906" s="208"/>
      <c r="E906" s="208"/>
      <c r="F906" s="208"/>
      <c r="G906" s="208"/>
      <c r="H906" s="208"/>
      <c r="I906" s="208"/>
      <c r="J906" s="208"/>
      <c r="K906" s="208"/>
      <c r="L906" s="208"/>
      <c r="M906" s="208"/>
      <c r="N906" s="208"/>
      <c r="O906" s="208"/>
      <c r="P906" s="208"/>
      <c r="Q906" s="208"/>
      <c r="R906" s="208"/>
      <c r="S906" s="208"/>
      <c r="T906" s="208"/>
      <c r="U906" s="208"/>
      <c r="V906" s="208"/>
      <c r="W906" s="208"/>
      <c r="X906" s="208"/>
      <c r="Y906" s="208"/>
      <c r="Z906" s="208"/>
    </row>
    <row r="907" ht="15.75" customHeight="1" spans="1:26">
      <c r="A907" s="208"/>
      <c r="B907" s="208"/>
      <c r="C907" s="208"/>
      <c r="D907" s="208"/>
      <c r="E907" s="208"/>
      <c r="F907" s="208"/>
      <c r="G907" s="208"/>
      <c r="H907" s="208"/>
      <c r="I907" s="208"/>
      <c r="J907" s="208"/>
      <c r="K907" s="208"/>
      <c r="L907" s="208"/>
      <c r="M907" s="208"/>
      <c r="N907" s="208"/>
      <c r="O907" s="208"/>
      <c r="P907" s="208"/>
      <c r="Q907" s="208"/>
      <c r="R907" s="208"/>
      <c r="S907" s="208"/>
      <c r="T907" s="208"/>
      <c r="U907" s="208"/>
      <c r="V907" s="208"/>
      <c r="W907" s="208"/>
      <c r="X907" s="208"/>
      <c r="Y907" s="208"/>
      <c r="Z907" s="208"/>
    </row>
    <row r="908" ht="15.75" customHeight="1" spans="1:26">
      <c r="A908" s="208"/>
      <c r="B908" s="208"/>
      <c r="C908" s="208"/>
      <c r="D908" s="208"/>
      <c r="E908" s="208"/>
      <c r="F908" s="208"/>
      <c r="G908" s="208"/>
      <c r="H908" s="208"/>
      <c r="I908" s="208"/>
      <c r="J908" s="208"/>
      <c r="K908" s="208"/>
      <c r="L908" s="208"/>
      <c r="M908" s="208"/>
      <c r="N908" s="208"/>
      <c r="O908" s="208"/>
      <c r="P908" s="208"/>
      <c r="Q908" s="208"/>
      <c r="R908" s="208"/>
      <c r="S908" s="208"/>
      <c r="T908" s="208"/>
      <c r="U908" s="208"/>
      <c r="V908" s="208"/>
      <c r="W908" s="208"/>
      <c r="X908" s="208"/>
      <c r="Y908" s="208"/>
      <c r="Z908" s="208"/>
    </row>
    <row r="909" ht="15.75" customHeight="1" spans="1:26">
      <c r="A909" s="208"/>
      <c r="B909" s="208"/>
      <c r="C909" s="208"/>
      <c r="D909" s="208"/>
      <c r="E909" s="208"/>
      <c r="F909" s="208"/>
      <c r="G909" s="208"/>
      <c r="H909" s="208"/>
      <c r="I909" s="208"/>
      <c r="J909" s="208"/>
      <c r="K909" s="208"/>
      <c r="L909" s="208"/>
      <c r="M909" s="208"/>
      <c r="N909" s="208"/>
      <c r="O909" s="208"/>
      <c r="P909" s="208"/>
      <c r="Q909" s="208"/>
      <c r="R909" s="208"/>
      <c r="S909" s="208"/>
      <c r="T909" s="208"/>
      <c r="U909" s="208"/>
      <c r="V909" s="208"/>
      <c r="W909" s="208"/>
      <c r="X909" s="208"/>
      <c r="Y909" s="208"/>
      <c r="Z909" s="208"/>
    </row>
    <row r="910" ht="15.75" customHeight="1" spans="1:26">
      <c r="A910" s="208"/>
      <c r="B910" s="208"/>
      <c r="C910" s="208"/>
      <c r="D910" s="208"/>
      <c r="E910" s="208"/>
      <c r="F910" s="208"/>
      <c r="G910" s="208"/>
      <c r="H910" s="208"/>
      <c r="I910" s="208"/>
      <c r="J910" s="208"/>
      <c r="K910" s="208"/>
      <c r="L910" s="208"/>
      <c r="M910" s="208"/>
      <c r="N910" s="208"/>
      <c r="O910" s="208"/>
      <c r="P910" s="208"/>
      <c r="Q910" s="208"/>
      <c r="R910" s="208"/>
      <c r="S910" s="208"/>
      <c r="T910" s="208"/>
      <c r="U910" s="208"/>
      <c r="V910" s="208"/>
      <c r="W910" s="208"/>
      <c r="X910" s="208"/>
      <c r="Y910" s="208"/>
      <c r="Z910" s="208"/>
    </row>
    <row r="911" ht="15.75" customHeight="1" spans="1:26">
      <c r="A911" s="208"/>
      <c r="B911" s="208"/>
      <c r="C911" s="208"/>
      <c r="D911" s="208"/>
      <c r="E911" s="208"/>
      <c r="F911" s="208"/>
      <c r="G911" s="208"/>
      <c r="H911" s="208"/>
      <c r="I911" s="208"/>
      <c r="J911" s="208"/>
      <c r="K911" s="208"/>
      <c r="L911" s="208"/>
      <c r="M911" s="208"/>
      <c r="N911" s="208"/>
      <c r="O911" s="208"/>
      <c r="P911" s="208"/>
      <c r="Q911" s="208"/>
      <c r="R911" s="208"/>
      <c r="S911" s="208"/>
      <c r="T911" s="208"/>
      <c r="U911" s="208"/>
      <c r="V911" s="208"/>
      <c r="W911" s="208"/>
      <c r="X911" s="208"/>
      <c r="Y911" s="208"/>
      <c r="Z911" s="208"/>
    </row>
    <row r="912" ht="15.75" customHeight="1" spans="1:26">
      <c r="A912" s="208"/>
      <c r="B912" s="208"/>
      <c r="C912" s="208"/>
      <c r="D912" s="208"/>
      <c r="E912" s="208"/>
      <c r="F912" s="208"/>
      <c r="G912" s="208"/>
      <c r="H912" s="208"/>
      <c r="I912" s="208"/>
      <c r="J912" s="208"/>
      <c r="K912" s="208"/>
      <c r="L912" s="208"/>
      <c r="M912" s="208"/>
      <c r="N912" s="208"/>
      <c r="O912" s="208"/>
      <c r="P912" s="208"/>
      <c r="Q912" s="208"/>
      <c r="R912" s="208"/>
      <c r="S912" s="208"/>
      <c r="T912" s="208"/>
      <c r="U912" s="208"/>
      <c r="V912" s="208"/>
      <c r="W912" s="208"/>
      <c r="X912" s="208"/>
      <c r="Y912" s="208"/>
      <c r="Z912" s="208"/>
    </row>
    <row r="913" ht="15.75" customHeight="1" spans="1:26">
      <c r="A913" s="208"/>
      <c r="B913" s="208"/>
      <c r="C913" s="208"/>
      <c r="D913" s="208"/>
      <c r="E913" s="208"/>
      <c r="F913" s="208"/>
      <c r="G913" s="208"/>
      <c r="H913" s="208"/>
      <c r="I913" s="208"/>
      <c r="J913" s="208"/>
      <c r="K913" s="208"/>
      <c r="L913" s="208"/>
      <c r="M913" s="208"/>
      <c r="N913" s="208"/>
      <c r="O913" s="208"/>
      <c r="P913" s="208"/>
      <c r="Q913" s="208"/>
      <c r="R913" s="208"/>
      <c r="S913" s="208"/>
      <c r="T913" s="208"/>
      <c r="U913" s="208"/>
      <c r="V913" s="208"/>
      <c r="W913" s="208"/>
      <c r="X913" s="208"/>
      <c r="Y913" s="208"/>
      <c r="Z913" s="208"/>
    </row>
    <row r="914" ht="15.75" customHeight="1" spans="1:26">
      <c r="A914" s="208"/>
      <c r="B914" s="208"/>
      <c r="C914" s="208"/>
      <c r="D914" s="208"/>
      <c r="E914" s="208"/>
      <c r="F914" s="208"/>
      <c r="G914" s="208"/>
      <c r="H914" s="208"/>
      <c r="I914" s="208"/>
      <c r="J914" s="208"/>
      <c r="K914" s="208"/>
      <c r="L914" s="208"/>
      <c r="M914" s="208"/>
      <c r="N914" s="208"/>
      <c r="O914" s="208"/>
      <c r="P914" s="208"/>
      <c r="Q914" s="208"/>
      <c r="R914" s="208"/>
      <c r="S914" s="208"/>
      <c r="T914" s="208"/>
      <c r="U914" s="208"/>
      <c r="V914" s="208"/>
      <c r="W914" s="208"/>
      <c r="X914" s="208"/>
      <c r="Y914" s="208"/>
      <c r="Z914" s="208"/>
    </row>
    <row r="915" ht="15.75" customHeight="1" spans="1:26">
      <c r="A915" s="208"/>
      <c r="B915" s="208"/>
      <c r="C915" s="208"/>
      <c r="D915" s="208"/>
      <c r="E915" s="208"/>
      <c r="F915" s="208"/>
      <c r="G915" s="208"/>
      <c r="H915" s="208"/>
      <c r="I915" s="208"/>
      <c r="J915" s="208"/>
      <c r="K915" s="208"/>
      <c r="L915" s="208"/>
      <c r="M915" s="208"/>
      <c r="N915" s="208"/>
      <c r="O915" s="208"/>
      <c r="P915" s="208"/>
      <c r="Q915" s="208"/>
      <c r="R915" s="208"/>
      <c r="S915" s="208"/>
      <c r="T915" s="208"/>
      <c r="U915" s="208"/>
      <c r="V915" s="208"/>
      <c r="W915" s="208"/>
      <c r="X915" s="208"/>
      <c r="Y915" s="208"/>
      <c r="Z915" s="208"/>
    </row>
    <row r="916" ht="15.75" customHeight="1" spans="1:26">
      <c r="A916" s="208"/>
      <c r="B916" s="208"/>
      <c r="C916" s="208"/>
      <c r="D916" s="208"/>
      <c r="E916" s="208"/>
      <c r="F916" s="208"/>
      <c r="G916" s="208"/>
      <c r="H916" s="208"/>
      <c r="I916" s="208"/>
      <c r="J916" s="208"/>
      <c r="K916" s="208"/>
      <c r="L916" s="208"/>
      <c r="M916" s="208"/>
      <c r="N916" s="208"/>
      <c r="O916" s="208"/>
      <c r="P916" s="208"/>
      <c r="Q916" s="208"/>
      <c r="R916" s="208"/>
      <c r="S916" s="208"/>
      <c r="T916" s="208"/>
      <c r="U916" s="208"/>
      <c r="V916" s="208"/>
      <c r="W916" s="208"/>
      <c r="X916" s="208"/>
      <c r="Y916" s="208"/>
      <c r="Z916" s="208"/>
    </row>
    <row r="917" ht="15.75" customHeight="1" spans="1:26">
      <c r="A917" s="208"/>
      <c r="B917" s="208"/>
      <c r="C917" s="208"/>
      <c r="D917" s="208"/>
      <c r="E917" s="208"/>
      <c r="F917" s="208"/>
      <c r="G917" s="208"/>
      <c r="H917" s="208"/>
      <c r="I917" s="208"/>
      <c r="J917" s="208"/>
      <c r="K917" s="208"/>
      <c r="L917" s="208"/>
      <c r="M917" s="208"/>
      <c r="N917" s="208"/>
      <c r="O917" s="208"/>
      <c r="P917" s="208"/>
      <c r="Q917" s="208"/>
      <c r="R917" s="208"/>
      <c r="S917" s="208"/>
      <c r="T917" s="208"/>
      <c r="U917" s="208"/>
      <c r="V917" s="208"/>
      <c r="W917" s="208"/>
      <c r="X917" s="208"/>
      <c r="Y917" s="208"/>
      <c r="Z917" s="208"/>
    </row>
    <row r="918" ht="15.75" customHeight="1" spans="1:26">
      <c r="A918" s="208"/>
      <c r="B918" s="208"/>
      <c r="C918" s="208"/>
      <c r="D918" s="208"/>
      <c r="E918" s="208"/>
      <c r="F918" s="208"/>
      <c r="G918" s="208"/>
      <c r="H918" s="208"/>
      <c r="I918" s="208"/>
      <c r="J918" s="208"/>
      <c r="K918" s="208"/>
      <c r="L918" s="208"/>
      <c r="M918" s="208"/>
      <c r="N918" s="208"/>
      <c r="O918" s="208"/>
      <c r="P918" s="208"/>
      <c r="Q918" s="208"/>
      <c r="R918" s="208"/>
      <c r="S918" s="208"/>
      <c r="T918" s="208"/>
      <c r="U918" s="208"/>
      <c r="V918" s="208"/>
      <c r="W918" s="208"/>
      <c r="X918" s="208"/>
      <c r="Y918" s="208"/>
      <c r="Z918" s="208"/>
    </row>
    <row r="919" ht="15.75" customHeight="1" spans="1:26">
      <c r="A919" s="208"/>
      <c r="B919" s="208"/>
      <c r="C919" s="208"/>
      <c r="D919" s="208"/>
      <c r="E919" s="208"/>
      <c r="F919" s="208"/>
      <c r="G919" s="208"/>
      <c r="H919" s="208"/>
      <c r="I919" s="208"/>
      <c r="J919" s="208"/>
      <c r="K919" s="208"/>
      <c r="L919" s="208"/>
      <c r="M919" s="208"/>
      <c r="N919" s="208"/>
      <c r="O919" s="208"/>
      <c r="P919" s="208"/>
      <c r="Q919" s="208"/>
      <c r="R919" s="208"/>
      <c r="S919" s="208"/>
      <c r="T919" s="208"/>
      <c r="U919" s="208"/>
      <c r="V919" s="208"/>
      <c r="W919" s="208"/>
      <c r="X919" s="208"/>
      <c r="Y919" s="208"/>
      <c r="Z919" s="208"/>
    </row>
    <row r="920" ht="15.75" customHeight="1" spans="1:26">
      <c r="A920" s="208"/>
      <c r="B920" s="208"/>
      <c r="C920" s="208"/>
      <c r="D920" s="208"/>
      <c r="E920" s="208"/>
      <c r="F920" s="208"/>
      <c r="G920" s="208"/>
      <c r="H920" s="208"/>
      <c r="I920" s="208"/>
      <c r="J920" s="208"/>
      <c r="K920" s="208"/>
      <c r="L920" s="208"/>
      <c r="M920" s="208"/>
      <c r="N920" s="208"/>
      <c r="O920" s="208"/>
      <c r="P920" s="208"/>
      <c r="Q920" s="208"/>
      <c r="R920" s="208"/>
      <c r="S920" s="208"/>
      <c r="T920" s="208"/>
      <c r="U920" s="208"/>
      <c r="V920" s="208"/>
      <c r="W920" s="208"/>
      <c r="X920" s="208"/>
      <c r="Y920" s="208"/>
      <c r="Z920" s="208"/>
    </row>
    <row r="921" ht="15.75" customHeight="1" spans="1:26">
      <c r="A921" s="208"/>
      <c r="B921" s="208"/>
      <c r="C921" s="208"/>
      <c r="D921" s="208"/>
      <c r="E921" s="208"/>
      <c r="F921" s="208"/>
      <c r="G921" s="208"/>
      <c r="H921" s="208"/>
      <c r="I921" s="208"/>
      <c r="J921" s="208"/>
      <c r="K921" s="208"/>
      <c r="L921" s="208"/>
      <c r="M921" s="208"/>
      <c r="N921" s="208"/>
      <c r="O921" s="208"/>
      <c r="P921" s="208"/>
      <c r="Q921" s="208"/>
      <c r="R921" s="208"/>
      <c r="S921" s="208"/>
      <c r="T921" s="208"/>
      <c r="U921" s="208"/>
      <c r="V921" s="208"/>
      <c r="W921" s="208"/>
      <c r="X921" s="208"/>
      <c r="Y921" s="208"/>
      <c r="Z921" s="208"/>
    </row>
    <row r="922" ht="15.75" customHeight="1" spans="1:26">
      <c r="A922" s="208"/>
      <c r="B922" s="208"/>
      <c r="C922" s="208"/>
      <c r="D922" s="208"/>
      <c r="E922" s="208"/>
      <c r="F922" s="208"/>
      <c r="G922" s="208"/>
      <c r="H922" s="208"/>
      <c r="I922" s="208"/>
      <c r="J922" s="208"/>
      <c r="K922" s="208"/>
      <c r="L922" s="208"/>
      <c r="M922" s="208"/>
      <c r="N922" s="208"/>
      <c r="O922" s="208"/>
      <c r="P922" s="208"/>
      <c r="Q922" s="208"/>
      <c r="R922" s="208"/>
      <c r="S922" s="208"/>
      <c r="T922" s="208"/>
      <c r="U922" s="208"/>
      <c r="V922" s="208"/>
      <c r="W922" s="208"/>
      <c r="X922" s="208"/>
      <c r="Y922" s="208"/>
      <c r="Z922" s="208"/>
    </row>
    <row r="923" ht="15.75" customHeight="1" spans="1:26">
      <c r="A923" s="208"/>
      <c r="B923" s="208"/>
      <c r="C923" s="208"/>
      <c r="D923" s="208"/>
      <c r="E923" s="208"/>
      <c r="F923" s="208"/>
      <c r="G923" s="208"/>
      <c r="H923" s="208"/>
      <c r="I923" s="208"/>
      <c r="J923" s="208"/>
      <c r="K923" s="208"/>
      <c r="L923" s="208"/>
      <c r="M923" s="208"/>
      <c r="N923" s="208"/>
      <c r="O923" s="208"/>
      <c r="P923" s="208"/>
      <c r="Q923" s="208"/>
      <c r="R923" s="208"/>
      <c r="S923" s="208"/>
      <c r="T923" s="208"/>
      <c r="U923" s="208"/>
      <c r="V923" s="208"/>
      <c r="W923" s="208"/>
      <c r="X923" s="208"/>
      <c r="Y923" s="208"/>
      <c r="Z923" s="208"/>
    </row>
    <row r="924" ht="15.75" customHeight="1" spans="1:26">
      <c r="A924" s="208"/>
      <c r="B924" s="208"/>
      <c r="C924" s="208"/>
      <c r="D924" s="208"/>
      <c r="E924" s="208"/>
      <c r="F924" s="208"/>
      <c r="G924" s="208"/>
      <c r="H924" s="208"/>
      <c r="I924" s="208"/>
      <c r="J924" s="208"/>
      <c r="K924" s="208"/>
      <c r="L924" s="208"/>
      <c r="M924" s="208"/>
      <c r="N924" s="208"/>
      <c r="O924" s="208"/>
      <c r="P924" s="208"/>
      <c r="Q924" s="208"/>
      <c r="R924" s="208"/>
      <c r="S924" s="208"/>
      <c r="T924" s="208"/>
      <c r="U924" s="208"/>
      <c r="V924" s="208"/>
      <c r="W924" s="208"/>
      <c r="X924" s="208"/>
      <c r="Y924" s="208"/>
      <c r="Z924" s="208"/>
    </row>
    <row r="925" ht="15.75" customHeight="1" spans="1:26">
      <c r="A925" s="208"/>
      <c r="B925" s="208"/>
      <c r="C925" s="208"/>
      <c r="D925" s="208"/>
      <c r="E925" s="208"/>
      <c r="F925" s="208"/>
      <c r="G925" s="208"/>
      <c r="H925" s="208"/>
      <c r="I925" s="208"/>
      <c r="J925" s="208"/>
      <c r="K925" s="208"/>
      <c r="L925" s="208"/>
      <c r="M925" s="208"/>
      <c r="N925" s="208"/>
      <c r="O925" s="208"/>
      <c r="P925" s="208"/>
      <c r="Q925" s="208"/>
      <c r="R925" s="208"/>
      <c r="S925" s="208"/>
      <c r="T925" s="208"/>
      <c r="U925" s="208"/>
      <c r="V925" s="208"/>
      <c r="W925" s="208"/>
      <c r="X925" s="208"/>
      <c r="Y925" s="208"/>
      <c r="Z925" s="208"/>
    </row>
    <row r="926" ht="15.75" customHeight="1" spans="1:26">
      <c r="A926" s="208"/>
      <c r="B926" s="208"/>
      <c r="C926" s="208"/>
      <c r="D926" s="208"/>
      <c r="E926" s="208"/>
      <c r="F926" s="208"/>
      <c r="G926" s="208"/>
      <c r="H926" s="208"/>
      <c r="I926" s="208"/>
      <c r="J926" s="208"/>
      <c r="K926" s="208"/>
      <c r="L926" s="208"/>
      <c r="M926" s="208"/>
      <c r="N926" s="208"/>
      <c r="O926" s="208"/>
      <c r="P926" s="208"/>
      <c r="Q926" s="208"/>
      <c r="R926" s="208"/>
      <c r="S926" s="208"/>
      <c r="T926" s="208"/>
      <c r="U926" s="208"/>
      <c r="V926" s="208"/>
      <c r="W926" s="208"/>
      <c r="X926" s="208"/>
      <c r="Y926" s="208"/>
      <c r="Z926" s="208"/>
    </row>
    <row r="927" ht="15.75" customHeight="1" spans="1:26">
      <c r="A927" s="208"/>
      <c r="B927" s="208"/>
      <c r="C927" s="208"/>
      <c r="D927" s="208"/>
      <c r="E927" s="208"/>
      <c r="F927" s="208"/>
      <c r="G927" s="208"/>
      <c r="H927" s="208"/>
      <c r="I927" s="208"/>
      <c r="J927" s="208"/>
      <c r="K927" s="208"/>
      <c r="L927" s="208"/>
      <c r="M927" s="208"/>
      <c r="N927" s="208"/>
      <c r="O927" s="208"/>
      <c r="P927" s="208"/>
      <c r="Q927" s="208"/>
      <c r="R927" s="208"/>
      <c r="S927" s="208"/>
      <c r="T927" s="208"/>
      <c r="U927" s="208"/>
      <c r="V927" s="208"/>
      <c r="W927" s="208"/>
      <c r="X927" s="208"/>
      <c r="Y927" s="208"/>
      <c r="Z927" s="208"/>
    </row>
    <row r="928" ht="15.75" customHeight="1" spans="1:26">
      <c r="A928" s="208"/>
      <c r="B928" s="208"/>
      <c r="C928" s="208"/>
      <c r="D928" s="208"/>
      <c r="E928" s="208"/>
      <c r="F928" s="208"/>
      <c r="G928" s="208"/>
      <c r="H928" s="208"/>
      <c r="I928" s="208"/>
      <c r="J928" s="208"/>
      <c r="K928" s="208"/>
      <c r="L928" s="208"/>
      <c r="M928" s="208"/>
      <c r="N928" s="208"/>
      <c r="O928" s="208"/>
      <c r="P928" s="208"/>
      <c r="Q928" s="208"/>
      <c r="R928" s="208"/>
      <c r="S928" s="208"/>
      <c r="T928" s="208"/>
      <c r="U928" s="208"/>
      <c r="V928" s="208"/>
      <c r="W928" s="208"/>
      <c r="X928" s="208"/>
      <c r="Y928" s="208"/>
      <c r="Z928" s="208"/>
    </row>
    <row r="929" ht="15.75" customHeight="1" spans="1:26">
      <c r="A929" s="208"/>
      <c r="B929" s="208"/>
      <c r="C929" s="208"/>
      <c r="D929" s="208"/>
      <c r="E929" s="208"/>
      <c r="F929" s="208"/>
      <c r="G929" s="208"/>
      <c r="H929" s="208"/>
      <c r="I929" s="208"/>
      <c r="J929" s="208"/>
      <c r="K929" s="208"/>
      <c r="L929" s="208"/>
      <c r="M929" s="208"/>
      <c r="N929" s="208"/>
      <c r="O929" s="208"/>
      <c r="P929" s="208"/>
      <c r="Q929" s="208"/>
      <c r="R929" s="208"/>
      <c r="S929" s="208"/>
      <c r="T929" s="208"/>
      <c r="U929" s="208"/>
      <c r="V929" s="208"/>
      <c r="W929" s="208"/>
      <c r="X929" s="208"/>
      <c r="Y929" s="208"/>
      <c r="Z929" s="208"/>
    </row>
    <row r="930" ht="15.75" customHeight="1" spans="1:26">
      <c r="A930" s="208"/>
      <c r="B930" s="208"/>
      <c r="C930" s="208"/>
      <c r="D930" s="208"/>
      <c r="E930" s="208"/>
      <c r="F930" s="208"/>
      <c r="G930" s="208"/>
      <c r="H930" s="208"/>
      <c r="I930" s="208"/>
      <c r="J930" s="208"/>
      <c r="K930" s="208"/>
      <c r="L930" s="208"/>
      <c r="M930" s="208"/>
      <c r="N930" s="208"/>
      <c r="O930" s="208"/>
      <c r="P930" s="208"/>
      <c r="Q930" s="208"/>
      <c r="R930" s="208"/>
      <c r="S930" s="208"/>
      <c r="T930" s="208"/>
      <c r="U930" s="208"/>
      <c r="V930" s="208"/>
      <c r="W930" s="208"/>
      <c r="X930" s="208"/>
      <c r="Y930" s="208"/>
      <c r="Z930" s="208"/>
    </row>
    <row r="931" ht="15.75" customHeight="1" spans="1:26">
      <c r="A931" s="208"/>
      <c r="B931" s="208"/>
      <c r="C931" s="208"/>
      <c r="D931" s="208"/>
      <c r="E931" s="208"/>
      <c r="F931" s="208"/>
      <c r="G931" s="208"/>
      <c r="H931" s="208"/>
      <c r="I931" s="208"/>
      <c r="J931" s="208"/>
      <c r="K931" s="208"/>
      <c r="L931" s="208"/>
      <c r="M931" s="208"/>
      <c r="N931" s="208"/>
      <c r="O931" s="208"/>
      <c r="P931" s="208"/>
      <c r="Q931" s="208"/>
      <c r="R931" s="208"/>
      <c r="S931" s="208"/>
      <c r="T931" s="208"/>
      <c r="U931" s="208"/>
      <c r="V931" s="208"/>
      <c r="W931" s="208"/>
      <c r="X931" s="208"/>
      <c r="Y931" s="208"/>
      <c r="Z931" s="208"/>
    </row>
    <row r="932" ht="15.75" customHeight="1" spans="1:26">
      <c r="A932" s="208"/>
      <c r="B932" s="208"/>
      <c r="C932" s="208"/>
      <c r="D932" s="208"/>
      <c r="E932" s="208"/>
      <c r="F932" s="208"/>
      <c r="G932" s="208"/>
      <c r="H932" s="208"/>
      <c r="I932" s="208"/>
      <c r="J932" s="208"/>
      <c r="K932" s="208"/>
      <c r="L932" s="208"/>
      <c r="M932" s="208"/>
      <c r="N932" s="208"/>
      <c r="O932" s="208"/>
      <c r="P932" s="208"/>
      <c r="Q932" s="208"/>
      <c r="R932" s="208"/>
      <c r="S932" s="208"/>
      <c r="T932" s="208"/>
      <c r="U932" s="208"/>
      <c r="V932" s="208"/>
      <c r="W932" s="208"/>
      <c r="X932" s="208"/>
      <c r="Y932" s="208"/>
      <c r="Z932" s="208"/>
    </row>
    <row r="933" ht="15.75" customHeight="1" spans="1:26">
      <c r="A933" s="208"/>
      <c r="B933" s="208"/>
      <c r="C933" s="208"/>
      <c r="D933" s="208"/>
      <c r="E933" s="208"/>
      <c r="F933" s="208"/>
      <c r="G933" s="208"/>
      <c r="H933" s="208"/>
      <c r="I933" s="208"/>
      <c r="J933" s="208"/>
      <c r="K933" s="208"/>
      <c r="L933" s="208"/>
      <c r="M933" s="208"/>
      <c r="N933" s="208"/>
      <c r="O933" s="208"/>
      <c r="P933" s="208"/>
      <c r="Q933" s="208"/>
      <c r="R933" s="208"/>
      <c r="S933" s="208"/>
      <c r="T933" s="208"/>
      <c r="U933" s="208"/>
      <c r="V933" s="208"/>
      <c r="W933" s="208"/>
      <c r="X933" s="208"/>
      <c r="Y933" s="208"/>
      <c r="Z933" s="208"/>
    </row>
    <row r="934" ht="15.75" customHeight="1" spans="1:26">
      <c r="A934" s="208"/>
      <c r="B934" s="208"/>
      <c r="C934" s="208"/>
      <c r="D934" s="208"/>
      <c r="E934" s="208"/>
      <c r="F934" s="208"/>
      <c r="G934" s="208"/>
      <c r="H934" s="208"/>
      <c r="I934" s="208"/>
      <c r="J934" s="208"/>
      <c r="K934" s="208"/>
      <c r="L934" s="208"/>
      <c r="M934" s="208"/>
      <c r="N934" s="208"/>
      <c r="O934" s="208"/>
      <c r="P934" s="208"/>
      <c r="Q934" s="208"/>
      <c r="R934" s="208"/>
      <c r="S934" s="208"/>
      <c r="T934" s="208"/>
      <c r="U934" s="208"/>
      <c r="V934" s="208"/>
      <c r="W934" s="208"/>
      <c r="X934" s="208"/>
      <c r="Y934" s="208"/>
      <c r="Z934" s="208"/>
    </row>
    <row r="935" ht="15.75" customHeight="1" spans="1:26">
      <c r="A935" s="208"/>
      <c r="B935" s="208"/>
      <c r="C935" s="208"/>
      <c r="D935" s="208"/>
      <c r="E935" s="208"/>
      <c r="F935" s="208"/>
      <c r="G935" s="208"/>
      <c r="H935" s="208"/>
      <c r="I935" s="208"/>
      <c r="J935" s="208"/>
      <c r="K935" s="208"/>
      <c r="L935" s="208"/>
      <c r="M935" s="208"/>
      <c r="N935" s="208"/>
      <c r="O935" s="208"/>
      <c r="P935" s="208"/>
      <c r="Q935" s="208"/>
      <c r="R935" s="208"/>
      <c r="S935" s="208"/>
      <c r="T935" s="208"/>
      <c r="U935" s="208"/>
      <c r="V935" s="208"/>
      <c r="W935" s="208"/>
      <c r="X935" s="208"/>
      <c r="Y935" s="208"/>
      <c r="Z935" s="208"/>
    </row>
    <row r="936" ht="15.75" customHeight="1" spans="1:26">
      <c r="A936" s="208"/>
      <c r="B936" s="208"/>
      <c r="C936" s="208"/>
      <c r="D936" s="208"/>
      <c r="E936" s="208"/>
      <c r="F936" s="208"/>
      <c r="G936" s="208"/>
      <c r="H936" s="208"/>
      <c r="I936" s="208"/>
      <c r="J936" s="208"/>
      <c r="K936" s="208"/>
      <c r="L936" s="208"/>
      <c r="M936" s="208"/>
      <c r="N936" s="208"/>
      <c r="O936" s="208"/>
      <c r="P936" s="208"/>
      <c r="Q936" s="208"/>
      <c r="R936" s="208"/>
      <c r="S936" s="208"/>
      <c r="T936" s="208"/>
      <c r="U936" s="208"/>
      <c r="V936" s="208"/>
      <c r="W936" s="208"/>
      <c r="X936" s="208"/>
      <c r="Y936" s="208"/>
      <c r="Z936" s="208"/>
    </row>
    <row r="937" ht="15.75" customHeight="1" spans="1:26">
      <c r="A937" s="208"/>
      <c r="B937" s="208"/>
      <c r="C937" s="208"/>
      <c r="D937" s="208"/>
      <c r="E937" s="208"/>
      <c r="F937" s="208"/>
      <c r="G937" s="208"/>
      <c r="H937" s="208"/>
      <c r="I937" s="208"/>
      <c r="J937" s="208"/>
      <c r="K937" s="208"/>
      <c r="L937" s="208"/>
      <c r="M937" s="208"/>
      <c r="N937" s="208"/>
      <c r="O937" s="208"/>
      <c r="P937" s="208"/>
      <c r="Q937" s="208"/>
      <c r="R937" s="208"/>
      <c r="S937" s="208"/>
      <c r="T937" s="208"/>
      <c r="U937" s="208"/>
      <c r="V937" s="208"/>
      <c r="W937" s="208"/>
      <c r="X937" s="208"/>
      <c r="Y937" s="208"/>
      <c r="Z937" s="208"/>
    </row>
    <row r="938" ht="15.75" customHeight="1" spans="1:26">
      <c r="A938" s="208"/>
      <c r="B938" s="208"/>
      <c r="C938" s="208"/>
      <c r="D938" s="208"/>
      <c r="E938" s="208"/>
      <c r="F938" s="208"/>
      <c r="G938" s="208"/>
      <c r="H938" s="208"/>
      <c r="I938" s="208"/>
      <c r="J938" s="208"/>
      <c r="K938" s="208"/>
      <c r="L938" s="208"/>
      <c r="M938" s="208"/>
      <c r="N938" s="208"/>
      <c r="O938" s="208"/>
      <c r="P938" s="208"/>
      <c r="Q938" s="208"/>
      <c r="R938" s="208"/>
      <c r="S938" s="208"/>
      <c r="T938" s="208"/>
      <c r="U938" s="208"/>
      <c r="V938" s="208"/>
      <c r="W938" s="208"/>
      <c r="X938" s="208"/>
      <c r="Y938" s="208"/>
      <c r="Z938" s="208"/>
    </row>
    <row r="939" ht="15.75" customHeight="1" spans="1:26">
      <c r="A939" s="208"/>
      <c r="B939" s="208"/>
      <c r="C939" s="208"/>
      <c r="D939" s="208"/>
      <c r="E939" s="208"/>
      <c r="F939" s="208"/>
      <c r="G939" s="208"/>
      <c r="H939" s="208"/>
      <c r="I939" s="208"/>
      <c r="J939" s="208"/>
      <c r="K939" s="208"/>
      <c r="L939" s="208"/>
      <c r="M939" s="208"/>
      <c r="N939" s="208"/>
      <c r="O939" s="208"/>
      <c r="P939" s="208"/>
      <c r="Q939" s="208"/>
      <c r="R939" s="208"/>
      <c r="S939" s="208"/>
      <c r="T939" s="208"/>
      <c r="U939" s="208"/>
      <c r="V939" s="208"/>
      <c r="W939" s="208"/>
      <c r="X939" s="208"/>
      <c r="Y939" s="208"/>
      <c r="Z939" s="208"/>
    </row>
    <row r="940" ht="15.75" customHeight="1" spans="1:26">
      <c r="A940" s="208"/>
      <c r="B940" s="208"/>
      <c r="C940" s="208"/>
      <c r="D940" s="208"/>
      <c r="E940" s="208"/>
      <c r="F940" s="208"/>
      <c r="G940" s="208"/>
      <c r="H940" s="208"/>
      <c r="I940" s="208"/>
      <c r="J940" s="208"/>
      <c r="K940" s="208"/>
      <c r="L940" s="208"/>
      <c r="M940" s="208"/>
      <c r="N940" s="208"/>
      <c r="O940" s="208"/>
      <c r="P940" s="208"/>
      <c r="Q940" s="208"/>
      <c r="R940" s="208"/>
      <c r="S940" s="208"/>
      <c r="T940" s="208"/>
      <c r="U940" s="208"/>
      <c r="V940" s="208"/>
      <c r="W940" s="208"/>
      <c r="X940" s="208"/>
      <c r="Y940" s="208"/>
      <c r="Z940" s="208"/>
    </row>
    <row r="941" ht="15.75" customHeight="1" spans="1:26">
      <c r="A941" s="208"/>
      <c r="B941" s="208"/>
      <c r="C941" s="208"/>
      <c r="D941" s="208"/>
      <c r="E941" s="208"/>
      <c r="F941" s="208"/>
      <c r="G941" s="208"/>
      <c r="H941" s="208"/>
      <c r="I941" s="208"/>
      <c r="J941" s="208"/>
      <c r="K941" s="208"/>
      <c r="L941" s="208"/>
      <c r="M941" s="208"/>
      <c r="N941" s="208"/>
      <c r="O941" s="208"/>
      <c r="P941" s="208"/>
      <c r="Q941" s="208"/>
      <c r="R941" s="208"/>
      <c r="S941" s="208"/>
      <c r="T941" s="208"/>
      <c r="U941" s="208"/>
      <c r="V941" s="208"/>
      <c r="W941" s="208"/>
      <c r="X941" s="208"/>
      <c r="Y941" s="208"/>
      <c r="Z941" s="208"/>
    </row>
    <row r="942" ht="15.75" customHeight="1" spans="1:26">
      <c r="A942" s="208"/>
      <c r="B942" s="208"/>
      <c r="C942" s="208"/>
      <c r="D942" s="208"/>
      <c r="E942" s="208"/>
      <c r="F942" s="208"/>
      <c r="G942" s="208"/>
      <c r="H942" s="208"/>
      <c r="I942" s="208"/>
      <c r="J942" s="208"/>
      <c r="K942" s="208"/>
      <c r="L942" s="208"/>
      <c r="M942" s="208"/>
      <c r="N942" s="208"/>
      <c r="O942" s="208"/>
      <c r="P942" s="208"/>
      <c r="Q942" s="208"/>
      <c r="R942" s="208"/>
      <c r="S942" s="208"/>
      <c r="T942" s="208"/>
      <c r="U942" s="208"/>
      <c r="V942" s="208"/>
      <c r="W942" s="208"/>
      <c r="X942" s="208"/>
      <c r="Y942" s="208"/>
      <c r="Z942" s="208"/>
    </row>
    <row r="943" ht="15.75" customHeight="1" spans="1:26">
      <c r="A943" s="208"/>
      <c r="B943" s="208"/>
      <c r="C943" s="208"/>
      <c r="D943" s="208"/>
      <c r="E943" s="208"/>
      <c r="F943" s="208"/>
      <c r="G943" s="208"/>
      <c r="H943" s="208"/>
      <c r="I943" s="208"/>
      <c r="J943" s="208"/>
      <c r="K943" s="208"/>
      <c r="L943" s="208"/>
      <c r="M943" s="208"/>
      <c r="N943" s="208"/>
      <c r="O943" s="208"/>
      <c r="P943" s="208"/>
      <c r="Q943" s="208"/>
      <c r="R943" s="208"/>
      <c r="S943" s="208"/>
      <c r="T943" s="208"/>
      <c r="U943" s="208"/>
      <c r="V943" s="208"/>
      <c r="W943" s="208"/>
      <c r="X943" s="208"/>
      <c r="Y943" s="208"/>
      <c r="Z943" s="208"/>
    </row>
    <row r="944" ht="15.75" customHeight="1" spans="1:26">
      <c r="A944" s="208"/>
      <c r="B944" s="208"/>
      <c r="C944" s="208"/>
      <c r="D944" s="208"/>
      <c r="E944" s="208"/>
      <c r="F944" s="208"/>
      <c r="G944" s="208"/>
      <c r="H944" s="208"/>
      <c r="I944" s="208"/>
      <c r="J944" s="208"/>
      <c r="K944" s="208"/>
      <c r="L944" s="208"/>
      <c r="M944" s="208"/>
      <c r="N944" s="208"/>
      <c r="O944" s="208"/>
      <c r="P944" s="208"/>
      <c r="Q944" s="208"/>
      <c r="R944" s="208"/>
      <c r="S944" s="208"/>
      <c r="T944" s="208"/>
      <c r="U944" s="208"/>
      <c r="V944" s="208"/>
      <c r="W944" s="208"/>
      <c r="X944" s="208"/>
      <c r="Y944" s="208"/>
      <c r="Z944" s="208"/>
    </row>
    <row r="945" ht="15.75" customHeight="1" spans="1:26">
      <c r="A945" s="208"/>
      <c r="B945" s="208"/>
      <c r="C945" s="208"/>
      <c r="D945" s="208"/>
      <c r="E945" s="208"/>
      <c r="F945" s="208"/>
      <c r="G945" s="208"/>
      <c r="H945" s="208"/>
      <c r="I945" s="208"/>
      <c r="J945" s="208"/>
      <c r="K945" s="208"/>
      <c r="L945" s="208"/>
      <c r="M945" s="208"/>
      <c r="N945" s="208"/>
      <c r="O945" s="208"/>
      <c r="P945" s="208"/>
      <c r="Q945" s="208"/>
      <c r="R945" s="208"/>
      <c r="S945" s="208"/>
      <c r="T945" s="208"/>
      <c r="U945" s="208"/>
      <c r="V945" s="208"/>
      <c r="W945" s="208"/>
      <c r="X945" s="208"/>
      <c r="Y945" s="208"/>
      <c r="Z945" s="208"/>
    </row>
    <row r="946" ht="15.75" customHeight="1" spans="1:26">
      <c r="A946" s="208"/>
      <c r="B946" s="208"/>
      <c r="C946" s="208"/>
      <c r="D946" s="208"/>
      <c r="E946" s="208"/>
      <c r="F946" s="208"/>
      <c r="G946" s="208"/>
      <c r="H946" s="208"/>
      <c r="I946" s="208"/>
      <c r="J946" s="208"/>
      <c r="K946" s="208"/>
      <c r="L946" s="208"/>
      <c r="M946" s="208"/>
      <c r="N946" s="208"/>
      <c r="O946" s="208"/>
      <c r="P946" s="208"/>
      <c r="Q946" s="208"/>
      <c r="R946" s="208"/>
      <c r="S946" s="208"/>
      <c r="T946" s="208"/>
      <c r="U946" s="208"/>
      <c r="V946" s="208"/>
      <c r="W946" s="208"/>
      <c r="X946" s="208"/>
      <c r="Y946" s="208"/>
      <c r="Z946" s="208"/>
    </row>
    <row r="947" ht="15.75" customHeight="1" spans="1:26">
      <c r="A947" s="208"/>
      <c r="B947" s="208"/>
      <c r="C947" s="208"/>
      <c r="D947" s="208"/>
      <c r="E947" s="208"/>
      <c r="F947" s="208"/>
      <c r="G947" s="208"/>
      <c r="H947" s="208"/>
      <c r="I947" s="208"/>
      <c r="J947" s="208"/>
      <c r="K947" s="208"/>
      <c r="L947" s="208"/>
      <c r="M947" s="208"/>
      <c r="N947" s="208"/>
      <c r="O947" s="208"/>
      <c r="P947" s="208"/>
      <c r="Q947" s="208"/>
      <c r="R947" s="208"/>
      <c r="S947" s="208"/>
      <c r="T947" s="208"/>
      <c r="U947" s="208"/>
      <c r="V947" s="208"/>
      <c r="W947" s="208"/>
      <c r="X947" s="208"/>
      <c r="Y947" s="208"/>
      <c r="Z947" s="208"/>
    </row>
    <row r="948" ht="15.75" customHeight="1" spans="1:26">
      <c r="A948" s="208"/>
      <c r="B948" s="208"/>
      <c r="C948" s="208"/>
      <c r="D948" s="208"/>
      <c r="E948" s="208"/>
      <c r="F948" s="208"/>
      <c r="G948" s="208"/>
      <c r="H948" s="208"/>
      <c r="I948" s="208"/>
      <c r="J948" s="208"/>
      <c r="K948" s="208"/>
      <c r="L948" s="208"/>
      <c r="M948" s="208"/>
      <c r="N948" s="208"/>
      <c r="O948" s="208"/>
      <c r="P948" s="208"/>
      <c r="Q948" s="208"/>
      <c r="R948" s="208"/>
      <c r="S948" s="208"/>
      <c r="T948" s="208"/>
      <c r="U948" s="208"/>
      <c r="V948" s="208"/>
      <c r="W948" s="208"/>
      <c r="X948" s="208"/>
      <c r="Y948" s="208"/>
      <c r="Z948" s="208"/>
    </row>
    <row r="949" ht="15.75" customHeight="1" spans="1:26">
      <c r="A949" s="208"/>
      <c r="B949" s="208"/>
      <c r="C949" s="208"/>
      <c r="D949" s="208"/>
      <c r="E949" s="208"/>
      <c r="F949" s="208"/>
      <c r="G949" s="208"/>
      <c r="H949" s="208"/>
      <c r="I949" s="208"/>
      <c r="J949" s="208"/>
      <c r="K949" s="208"/>
      <c r="L949" s="208"/>
      <c r="M949" s="208"/>
      <c r="N949" s="208"/>
      <c r="O949" s="208"/>
      <c r="P949" s="208"/>
      <c r="Q949" s="208"/>
      <c r="R949" s="208"/>
      <c r="S949" s="208"/>
      <c r="T949" s="208"/>
      <c r="U949" s="208"/>
      <c r="V949" s="208"/>
      <c r="W949" s="208"/>
      <c r="X949" s="208"/>
      <c r="Y949" s="208"/>
      <c r="Z949" s="208"/>
    </row>
    <row r="950" ht="15.75" customHeight="1" spans="1:26">
      <c r="A950" s="208"/>
      <c r="B950" s="208"/>
      <c r="C950" s="208"/>
      <c r="D950" s="208"/>
      <c r="E950" s="208"/>
      <c r="F950" s="208"/>
      <c r="G950" s="208"/>
      <c r="H950" s="208"/>
      <c r="I950" s="208"/>
      <c r="J950" s="208"/>
      <c r="K950" s="208"/>
      <c r="L950" s="208"/>
      <c r="M950" s="208"/>
      <c r="N950" s="208"/>
      <c r="O950" s="208"/>
      <c r="P950" s="208"/>
      <c r="Q950" s="208"/>
      <c r="R950" s="208"/>
      <c r="S950" s="208"/>
      <c r="T950" s="208"/>
      <c r="U950" s="208"/>
      <c r="V950" s="208"/>
      <c r="W950" s="208"/>
      <c r="X950" s="208"/>
      <c r="Y950" s="208"/>
      <c r="Z950" s="208"/>
    </row>
    <row r="951" ht="15.75" customHeight="1" spans="1:26">
      <c r="A951" s="208"/>
      <c r="B951" s="208"/>
      <c r="C951" s="208"/>
      <c r="D951" s="208"/>
      <c r="E951" s="208"/>
      <c r="F951" s="208"/>
      <c r="G951" s="208"/>
      <c r="H951" s="208"/>
      <c r="I951" s="208"/>
      <c r="J951" s="208"/>
      <c r="K951" s="208"/>
      <c r="L951" s="208"/>
      <c r="M951" s="208"/>
      <c r="N951" s="208"/>
      <c r="O951" s="208"/>
      <c r="P951" s="208"/>
      <c r="Q951" s="208"/>
      <c r="R951" s="208"/>
      <c r="S951" s="208"/>
      <c r="T951" s="208"/>
      <c r="U951" s="208"/>
      <c r="V951" s="208"/>
      <c r="W951" s="208"/>
      <c r="X951" s="208"/>
      <c r="Y951" s="208"/>
      <c r="Z951" s="208"/>
    </row>
    <row r="952" ht="15.75" customHeight="1" spans="1:26">
      <c r="A952" s="208"/>
      <c r="B952" s="208"/>
      <c r="C952" s="208"/>
      <c r="D952" s="208"/>
      <c r="E952" s="208"/>
      <c r="F952" s="208"/>
      <c r="G952" s="208"/>
      <c r="H952" s="208"/>
      <c r="I952" s="208"/>
      <c r="J952" s="208"/>
      <c r="K952" s="208"/>
      <c r="L952" s="208"/>
      <c r="M952" s="208"/>
      <c r="N952" s="208"/>
      <c r="O952" s="208"/>
      <c r="P952" s="208"/>
      <c r="Q952" s="208"/>
      <c r="R952" s="208"/>
      <c r="S952" s="208"/>
      <c r="T952" s="208"/>
      <c r="U952" s="208"/>
      <c r="V952" s="208"/>
      <c r="W952" s="208"/>
      <c r="X952" s="208"/>
      <c r="Y952" s="208"/>
      <c r="Z952" s="208"/>
    </row>
    <row r="953" ht="15.75" customHeight="1" spans="1:26">
      <c r="A953" s="208"/>
      <c r="B953" s="208"/>
      <c r="C953" s="208"/>
      <c r="D953" s="208"/>
      <c r="E953" s="208"/>
      <c r="F953" s="208"/>
      <c r="G953" s="208"/>
      <c r="H953" s="208"/>
      <c r="I953" s="208"/>
      <c r="J953" s="208"/>
      <c r="K953" s="208"/>
      <c r="L953" s="208"/>
      <c r="M953" s="208"/>
      <c r="N953" s="208"/>
      <c r="O953" s="208"/>
      <c r="P953" s="208"/>
      <c r="Q953" s="208"/>
      <c r="R953" s="208"/>
      <c r="S953" s="208"/>
      <c r="T953" s="208"/>
      <c r="U953" s="208"/>
      <c r="V953" s="208"/>
      <c r="W953" s="208"/>
      <c r="X953" s="208"/>
      <c r="Y953" s="208"/>
      <c r="Z953" s="208"/>
    </row>
    <row r="954" ht="15.75" customHeight="1" spans="1:26">
      <c r="A954" s="208"/>
      <c r="B954" s="208"/>
      <c r="C954" s="208"/>
      <c r="D954" s="208"/>
      <c r="E954" s="208"/>
      <c r="F954" s="208"/>
      <c r="G954" s="208"/>
      <c r="H954" s="208"/>
      <c r="I954" s="208"/>
      <c r="J954" s="208"/>
      <c r="K954" s="208"/>
      <c r="L954" s="208"/>
      <c r="M954" s="208"/>
      <c r="N954" s="208"/>
      <c r="O954" s="208"/>
      <c r="P954" s="208"/>
      <c r="Q954" s="208"/>
      <c r="R954" s="208"/>
      <c r="S954" s="208"/>
      <c r="T954" s="208"/>
      <c r="U954" s="208"/>
      <c r="V954" s="208"/>
      <c r="W954" s="208"/>
      <c r="X954" s="208"/>
      <c r="Y954" s="208"/>
      <c r="Z954" s="208"/>
    </row>
    <row r="955" ht="15.75" customHeight="1" spans="1:26">
      <c r="A955" s="208"/>
      <c r="B955" s="208"/>
      <c r="C955" s="208"/>
      <c r="D955" s="208"/>
      <c r="E955" s="208"/>
      <c r="F955" s="208"/>
      <c r="G955" s="208"/>
      <c r="H955" s="208"/>
      <c r="I955" s="208"/>
      <c r="J955" s="208"/>
      <c r="K955" s="208"/>
      <c r="L955" s="208"/>
      <c r="M955" s="208"/>
      <c r="N955" s="208"/>
      <c r="O955" s="208"/>
      <c r="P955" s="208"/>
      <c r="Q955" s="208"/>
      <c r="R955" s="208"/>
      <c r="S955" s="208"/>
      <c r="T955" s="208"/>
      <c r="U955" s="208"/>
      <c r="V955" s="208"/>
      <c r="W955" s="208"/>
      <c r="X955" s="208"/>
      <c r="Y955" s="208"/>
      <c r="Z955" s="208"/>
    </row>
    <row r="956" ht="15.75" customHeight="1" spans="1:26">
      <c r="A956" s="208"/>
      <c r="B956" s="208"/>
      <c r="C956" s="208"/>
      <c r="D956" s="208"/>
      <c r="E956" s="208"/>
      <c r="F956" s="208"/>
      <c r="G956" s="208"/>
      <c r="H956" s="208"/>
      <c r="I956" s="208"/>
      <c r="J956" s="208"/>
      <c r="K956" s="208"/>
      <c r="L956" s="208"/>
      <c r="M956" s="208"/>
      <c r="N956" s="208"/>
      <c r="O956" s="208"/>
      <c r="P956" s="208"/>
      <c r="Q956" s="208"/>
      <c r="R956" s="208"/>
      <c r="S956" s="208"/>
      <c r="T956" s="208"/>
      <c r="U956" s="208"/>
      <c r="V956" s="208"/>
      <c r="W956" s="208"/>
      <c r="X956" s="208"/>
      <c r="Y956" s="208"/>
      <c r="Z956" s="208"/>
    </row>
    <row r="957" ht="15.75" customHeight="1" spans="1:26">
      <c r="A957" s="208"/>
      <c r="B957" s="208"/>
      <c r="C957" s="208"/>
      <c r="D957" s="208"/>
      <c r="E957" s="208"/>
      <c r="F957" s="208"/>
      <c r="G957" s="208"/>
      <c r="H957" s="208"/>
      <c r="I957" s="208"/>
      <c r="J957" s="208"/>
      <c r="K957" s="208"/>
      <c r="L957" s="208"/>
      <c r="M957" s="208"/>
      <c r="N957" s="208"/>
      <c r="O957" s="208"/>
      <c r="P957" s="208"/>
      <c r="Q957" s="208"/>
      <c r="R957" s="208"/>
      <c r="S957" s="208"/>
      <c r="T957" s="208"/>
      <c r="U957" s="208"/>
      <c r="V957" s="208"/>
      <c r="W957" s="208"/>
      <c r="X957" s="208"/>
      <c r="Y957" s="208"/>
      <c r="Z957" s="208"/>
    </row>
    <row r="958" ht="15.75" customHeight="1" spans="1:26">
      <c r="A958" s="208"/>
      <c r="B958" s="208"/>
      <c r="C958" s="208"/>
      <c r="D958" s="208"/>
      <c r="E958" s="208"/>
      <c r="F958" s="208"/>
      <c r="G958" s="208"/>
      <c r="H958" s="208"/>
      <c r="I958" s="208"/>
      <c r="J958" s="208"/>
      <c r="K958" s="208"/>
      <c r="L958" s="208"/>
      <c r="M958" s="208"/>
      <c r="N958" s="208"/>
      <c r="O958" s="208"/>
      <c r="P958" s="208"/>
      <c r="Q958" s="208"/>
      <c r="R958" s="208"/>
      <c r="S958" s="208"/>
      <c r="T958" s="208"/>
      <c r="U958" s="208"/>
      <c r="V958" s="208"/>
      <c r="W958" s="208"/>
      <c r="X958" s="208"/>
      <c r="Y958" s="208"/>
      <c r="Z958" s="208"/>
    </row>
    <row r="959" ht="15.75" customHeight="1" spans="1:26">
      <c r="A959" s="208"/>
      <c r="B959" s="208"/>
      <c r="C959" s="208"/>
      <c r="D959" s="208"/>
      <c r="E959" s="208"/>
      <c r="F959" s="208"/>
      <c r="G959" s="208"/>
      <c r="H959" s="208"/>
      <c r="I959" s="208"/>
      <c r="J959" s="208"/>
      <c r="K959" s="208"/>
      <c r="L959" s="208"/>
      <c r="M959" s="208"/>
      <c r="N959" s="208"/>
      <c r="O959" s="208"/>
      <c r="P959" s="208"/>
      <c r="Q959" s="208"/>
      <c r="R959" s="208"/>
      <c r="S959" s="208"/>
      <c r="T959" s="208"/>
      <c r="U959" s="208"/>
      <c r="V959" s="208"/>
      <c r="W959" s="208"/>
      <c r="X959" s="208"/>
      <c r="Y959" s="208"/>
      <c r="Z959" s="208"/>
    </row>
    <row r="960" ht="15.75" customHeight="1" spans="1:26">
      <c r="A960" s="208"/>
      <c r="B960" s="208"/>
      <c r="C960" s="208"/>
      <c r="D960" s="208"/>
      <c r="E960" s="208"/>
      <c r="F960" s="208"/>
      <c r="G960" s="208"/>
      <c r="H960" s="208"/>
      <c r="I960" s="208"/>
      <c r="J960" s="208"/>
      <c r="K960" s="208"/>
      <c r="L960" s="208"/>
      <c r="M960" s="208"/>
      <c r="N960" s="208"/>
      <c r="O960" s="208"/>
      <c r="P960" s="208"/>
      <c r="Q960" s="208"/>
      <c r="R960" s="208"/>
      <c r="S960" s="208"/>
      <c r="T960" s="208"/>
      <c r="U960" s="208"/>
      <c r="V960" s="208"/>
      <c r="W960" s="208"/>
      <c r="X960" s="208"/>
      <c r="Y960" s="208"/>
      <c r="Z960" s="208"/>
    </row>
    <row r="961" ht="15.75" customHeight="1" spans="1:26">
      <c r="A961" s="208"/>
      <c r="B961" s="208"/>
      <c r="C961" s="208"/>
      <c r="D961" s="208"/>
      <c r="E961" s="208"/>
      <c r="F961" s="208"/>
      <c r="G961" s="208"/>
      <c r="H961" s="208"/>
      <c r="I961" s="208"/>
      <c r="J961" s="208"/>
      <c r="K961" s="208"/>
      <c r="L961" s="208"/>
      <c r="M961" s="208"/>
      <c r="N961" s="208"/>
      <c r="O961" s="208"/>
      <c r="P961" s="208"/>
      <c r="Q961" s="208"/>
      <c r="R961" s="208"/>
      <c r="S961" s="208"/>
      <c r="T961" s="208"/>
      <c r="U961" s="208"/>
      <c r="V961" s="208"/>
      <c r="W961" s="208"/>
      <c r="X961" s="208"/>
      <c r="Y961" s="208"/>
      <c r="Z961" s="208"/>
    </row>
    <row r="962" ht="15.75" customHeight="1" spans="1:26">
      <c r="A962" s="208"/>
      <c r="B962" s="208"/>
      <c r="C962" s="208"/>
      <c r="D962" s="208"/>
      <c r="E962" s="208"/>
      <c r="F962" s="208"/>
      <c r="G962" s="208"/>
      <c r="H962" s="208"/>
      <c r="I962" s="208"/>
      <c r="J962" s="208"/>
      <c r="K962" s="208"/>
      <c r="L962" s="208"/>
      <c r="M962" s="208"/>
      <c r="N962" s="208"/>
      <c r="O962" s="208"/>
      <c r="P962" s="208"/>
      <c r="Q962" s="208"/>
      <c r="R962" s="208"/>
      <c r="S962" s="208"/>
      <c r="T962" s="208"/>
      <c r="U962" s="208"/>
      <c r="V962" s="208"/>
      <c r="W962" s="208"/>
      <c r="X962" s="208"/>
      <c r="Y962" s="208"/>
      <c r="Z962" s="208"/>
    </row>
    <row r="963" ht="15.75" customHeight="1" spans="1:26">
      <c r="A963" s="208"/>
      <c r="B963" s="208"/>
      <c r="C963" s="208"/>
      <c r="D963" s="208"/>
      <c r="E963" s="208"/>
      <c r="F963" s="208"/>
      <c r="G963" s="208"/>
      <c r="H963" s="208"/>
      <c r="I963" s="208"/>
      <c r="J963" s="208"/>
      <c r="K963" s="208"/>
      <c r="L963" s="208"/>
      <c r="M963" s="208"/>
      <c r="N963" s="208"/>
      <c r="O963" s="208"/>
      <c r="P963" s="208"/>
      <c r="Q963" s="208"/>
      <c r="R963" s="208"/>
      <c r="S963" s="208"/>
      <c r="T963" s="208"/>
      <c r="U963" s="208"/>
      <c r="V963" s="208"/>
      <c r="W963" s="208"/>
      <c r="X963" s="208"/>
      <c r="Y963" s="208"/>
      <c r="Z963" s="208"/>
    </row>
    <row r="964" ht="15.75" customHeight="1" spans="1:26">
      <c r="A964" s="208"/>
      <c r="B964" s="208"/>
      <c r="C964" s="208"/>
      <c r="D964" s="208"/>
      <c r="E964" s="208"/>
      <c r="F964" s="208"/>
      <c r="G964" s="208"/>
      <c r="H964" s="208"/>
      <c r="I964" s="208"/>
      <c r="J964" s="208"/>
      <c r="K964" s="208"/>
      <c r="L964" s="208"/>
      <c r="M964" s="208"/>
      <c r="N964" s="208"/>
      <c r="O964" s="208"/>
      <c r="P964" s="208"/>
      <c r="Q964" s="208"/>
      <c r="R964" s="208"/>
      <c r="S964" s="208"/>
      <c r="T964" s="208"/>
      <c r="U964" s="208"/>
      <c r="V964" s="208"/>
      <c r="W964" s="208"/>
      <c r="X964" s="208"/>
      <c r="Y964" s="208"/>
      <c r="Z964" s="208"/>
    </row>
    <row r="965" ht="15.75" customHeight="1" spans="1:26">
      <c r="A965" s="208"/>
      <c r="B965" s="208"/>
      <c r="C965" s="208"/>
      <c r="D965" s="208"/>
      <c r="E965" s="208"/>
      <c r="F965" s="208"/>
      <c r="G965" s="208"/>
      <c r="H965" s="208"/>
      <c r="I965" s="208"/>
      <c r="J965" s="208"/>
      <c r="K965" s="208"/>
      <c r="L965" s="208"/>
      <c r="M965" s="208"/>
      <c r="N965" s="208"/>
      <c r="O965" s="208"/>
      <c r="P965" s="208"/>
      <c r="Q965" s="208"/>
      <c r="R965" s="208"/>
      <c r="S965" s="208"/>
      <c r="T965" s="208"/>
      <c r="U965" s="208"/>
      <c r="V965" s="208"/>
      <c r="W965" s="208"/>
      <c r="X965" s="208"/>
      <c r="Y965" s="208"/>
      <c r="Z965" s="208"/>
    </row>
    <row r="966" ht="15.75" customHeight="1" spans="1:26">
      <c r="A966" s="208"/>
      <c r="B966" s="208"/>
      <c r="C966" s="208"/>
      <c r="D966" s="208"/>
      <c r="E966" s="208"/>
      <c r="F966" s="208"/>
      <c r="G966" s="208"/>
      <c r="H966" s="208"/>
      <c r="I966" s="208"/>
      <c r="J966" s="208"/>
      <c r="K966" s="208"/>
      <c r="L966" s="208"/>
      <c r="M966" s="208"/>
      <c r="N966" s="208"/>
      <c r="O966" s="208"/>
      <c r="P966" s="208"/>
      <c r="Q966" s="208"/>
      <c r="R966" s="208"/>
      <c r="S966" s="208"/>
      <c r="T966" s="208"/>
      <c r="U966" s="208"/>
      <c r="V966" s="208"/>
      <c r="W966" s="208"/>
      <c r="X966" s="208"/>
      <c r="Y966" s="208"/>
      <c r="Z966" s="208"/>
    </row>
    <row r="967" ht="15.75" customHeight="1" spans="1:26">
      <c r="A967" s="208"/>
      <c r="B967" s="208"/>
      <c r="C967" s="208"/>
      <c r="D967" s="208"/>
      <c r="E967" s="208"/>
      <c r="F967" s="208"/>
      <c r="G967" s="208"/>
      <c r="H967" s="208"/>
      <c r="I967" s="208"/>
      <c r="J967" s="208"/>
      <c r="K967" s="208"/>
      <c r="L967" s="208"/>
      <c r="M967" s="208"/>
      <c r="N967" s="208"/>
      <c r="O967" s="208"/>
      <c r="P967" s="208"/>
      <c r="Q967" s="208"/>
      <c r="R967" s="208"/>
      <c r="S967" s="208"/>
      <c r="T967" s="208"/>
      <c r="U967" s="208"/>
      <c r="V967" s="208"/>
      <c r="W967" s="208"/>
      <c r="X967" s="208"/>
      <c r="Y967" s="208"/>
      <c r="Z967" s="208"/>
    </row>
    <row r="968" ht="15.75" customHeight="1" spans="1:26">
      <c r="A968" s="208"/>
      <c r="B968" s="208"/>
      <c r="C968" s="208"/>
      <c r="D968" s="208"/>
      <c r="E968" s="208"/>
      <c r="F968" s="208"/>
      <c r="G968" s="208"/>
      <c r="H968" s="208"/>
      <c r="I968" s="208"/>
      <c r="J968" s="208"/>
      <c r="K968" s="208"/>
      <c r="L968" s="208"/>
      <c r="M968" s="208"/>
      <c r="N968" s="208"/>
      <c r="O968" s="208"/>
      <c r="P968" s="208"/>
      <c r="Q968" s="208"/>
      <c r="R968" s="208"/>
      <c r="S968" s="208"/>
      <c r="T968" s="208"/>
      <c r="U968" s="208"/>
      <c r="V968" s="208"/>
      <c r="W968" s="208"/>
      <c r="X968" s="208"/>
      <c r="Y968" s="208"/>
      <c r="Z968" s="208"/>
    </row>
    <row r="969" ht="15.75" customHeight="1" spans="1:26">
      <c r="A969" s="208"/>
      <c r="B969" s="208"/>
      <c r="C969" s="208"/>
      <c r="D969" s="208"/>
      <c r="E969" s="208"/>
      <c r="F969" s="208"/>
      <c r="G969" s="208"/>
      <c r="H969" s="208"/>
      <c r="I969" s="208"/>
      <c r="J969" s="208"/>
      <c r="K969" s="208"/>
      <c r="L969" s="208"/>
      <c r="M969" s="208"/>
      <c r="N969" s="208"/>
      <c r="O969" s="208"/>
      <c r="P969" s="208"/>
      <c r="Q969" s="208"/>
      <c r="R969" s="208"/>
      <c r="S969" s="208"/>
      <c r="T969" s="208"/>
      <c r="U969" s="208"/>
      <c r="V969" s="208"/>
      <c r="W969" s="208"/>
      <c r="X969" s="208"/>
      <c r="Y969" s="208"/>
      <c r="Z969" s="208"/>
    </row>
    <row r="970" ht="15.75" customHeight="1" spans="1:26">
      <c r="A970" s="208"/>
      <c r="B970" s="208"/>
      <c r="C970" s="208"/>
      <c r="D970" s="208"/>
      <c r="E970" s="208"/>
      <c r="F970" s="208"/>
      <c r="G970" s="208"/>
      <c r="H970" s="208"/>
      <c r="I970" s="208"/>
      <c r="J970" s="208"/>
      <c r="K970" s="208"/>
      <c r="L970" s="208"/>
      <c r="M970" s="208"/>
      <c r="N970" s="208"/>
      <c r="O970" s="208"/>
      <c r="P970" s="208"/>
      <c r="Q970" s="208"/>
      <c r="R970" s="208"/>
      <c r="S970" s="208"/>
      <c r="T970" s="208"/>
      <c r="U970" s="208"/>
      <c r="V970" s="208"/>
      <c r="W970" s="208"/>
      <c r="X970" s="208"/>
      <c r="Y970" s="208"/>
      <c r="Z970" s="208"/>
    </row>
    <row r="971" ht="15.75" customHeight="1" spans="1:26">
      <c r="A971" s="208"/>
      <c r="B971" s="208"/>
      <c r="C971" s="208"/>
      <c r="D971" s="208"/>
      <c r="E971" s="208"/>
      <c r="F971" s="208"/>
      <c r="G971" s="208"/>
      <c r="H971" s="208"/>
      <c r="I971" s="208"/>
      <c r="J971" s="208"/>
      <c r="K971" s="208"/>
      <c r="L971" s="208"/>
      <c r="M971" s="208"/>
      <c r="N971" s="208"/>
      <c r="O971" s="208"/>
      <c r="P971" s="208"/>
      <c r="Q971" s="208"/>
      <c r="R971" s="208"/>
      <c r="S971" s="208"/>
      <c r="T971" s="208"/>
      <c r="U971" s="208"/>
      <c r="V971" s="208"/>
      <c r="W971" s="208"/>
      <c r="X971" s="208"/>
      <c r="Y971" s="208"/>
      <c r="Z971" s="208"/>
    </row>
    <row r="972" ht="15.75" customHeight="1" spans="1:26">
      <c r="A972" s="208"/>
      <c r="B972" s="208"/>
      <c r="C972" s="208"/>
      <c r="D972" s="208"/>
      <c r="E972" s="208"/>
      <c r="F972" s="208"/>
      <c r="G972" s="208"/>
      <c r="H972" s="208"/>
      <c r="I972" s="208"/>
      <c r="J972" s="208"/>
      <c r="K972" s="208"/>
      <c r="L972" s="208"/>
      <c r="M972" s="208"/>
      <c r="N972" s="208"/>
      <c r="O972" s="208"/>
      <c r="P972" s="208"/>
      <c r="Q972" s="208"/>
      <c r="R972" s="208"/>
      <c r="S972" s="208"/>
      <c r="T972" s="208"/>
      <c r="U972" s="208"/>
      <c r="V972" s="208"/>
      <c r="W972" s="208"/>
      <c r="X972" s="208"/>
      <c r="Y972" s="208"/>
      <c r="Z972" s="208"/>
    </row>
    <row r="973" ht="15.75" customHeight="1" spans="1:26">
      <c r="A973" s="208"/>
      <c r="B973" s="208"/>
      <c r="C973" s="208"/>
      <c r="D973" s="208"/>
      <c r="E973" s="208"/>
      <c r="F973" s="208"/>
      <c r="G973" s="208"/>
      <c r="H973" s="208"/>
      <c r="I973" s="208"/>
      <c r="J973" s="208"/>
      <c r="K973" s="208"/>
      <c r="L973" s="208"/>
      <c r="M973" s="208"/>
      <c r="N973" s="208"/>
      <c r="O973" s="208"/>
      <c r="P973" s="208"/>
      <c r="Q973" s="208"/>
      <c r="R973" s="208"/>
      <c r="S973" s="208"/>
      <c r="T973" s="208"/>
      <c r="U973" s="208"/>
      <c r="V973" s="208"/>
      <c r="W973" s="208"/>
      <c r="X973" s="208"/>
      <c r="Y973" s="208"/>
      <c r="Z973" s="208"/>
    </row>
    <row r="974" ht="15.75" customHeight="1" spans="1:26">
      <c r="A974" s="208"/>
      <c r="B974" s="208"/>
      <c r="C974" s="208"/>
      <c r="D974" s="208"/>
      <c r="E974" s="208"/>
      <c r="F974" s="208"/>
      <c r="G974" s="208"/>
      <c r="H974" s="208"/>
      <c r="I974" s="208"/>
      <c r="J974" s="208"/>
      <c r="K974" s="208"/>
      <c r="L974" s="208"/>
      <c r="M974" s="208"/>
      <c r="N974" s="208"/>
      <c r="O974" s="208"/>
      <c r="P974" s="208"/>
      <c r="Q974" s="208"/>
      <c r="R974" s="208"/>
      <c r="S974" s="208"/>
      <c r="T974" s="208"/>
      <c r="U974" s="208"/>
      <c r="V974" s="208"/>
      <c r="W974" s="208"/>
      <c r="X974" s="208"/>
      <c r="Y974" s="208"/>
      <c r="Z974" s="208"/>
    </row>
    <row r="975" ht="15.75" customHeight="1" spans="1:26">
      <c r="A975" s="208"/>
      <c r="B975" s="208"/>
      <c r="C975" s="208"/>
      <c r="D975" s="208"/>
      <c r="E975" s="208"/>
      <c r="F975" s="208"/>
      <c r="G975" s="208"/>
      <c r="H975" s="208"/>
      <c r="I975" s="208"/>
      <c r="J975" s="208"/>
      <c r="K975" s="208"/>
      <c r="L975" s="208"/>
      <c r="M975" s="208"/>
      <c r="N975" s="208"/>
      <c r="O975" s="208"/>
      <c r="P975" s="208"/>
      <c r="Q975" s="208"/>
      <c r="R975" s="208"/>
      <c r="S975" s="208"/>
      <c r="T975" s="208"/>
      <c r="U975" s="208"/>
      <c r="V975" s="208"/>
      <c r="W975" s="208"/>
      <c r="X975" s="208"/>
      <c r="Y975" s="208"/>
      <c r="Z975" s="208"/>
    </row>
    <row r="976" ht="15.75" customHeight="1" spans="1:26">
      <c r="A976" s="208"/>
      <c r="B976" s="208"/>
      <c r="C976" s="208"/>
      <c r="D976" s="208"/>
      <c r="E976" s="208"/>
      <c r="F976" s="208"/>
      <c r="G976" s="208"/>
      <c r="H976" s="208"/>
      <c r="I976" s="208"/>
      <c r="J976" s="208"/>
      <c r="K976" s="208"/>
      <c r="L976" s="208"/>
      <c r="M976" s="208"/>
      <c r="N976" s="208"/>
      <c r="O976" s="208"/>
      <c r="P976" s="208"/>
      <c r="Q976" s="208"/>
      <c r="R976" s="208"/>
      <c r="S976" s="208"/>
      <c r="T976" s="208"/>
      <c r="U976" s="208"/>
      <c r="V976" s="208"/>
      <c r="W976" s="208"/>
      <c r="X976" s="208"/>
      <c r="Y976" s="208"/>
      <c r="Z976" s="208"/>
    </row>
    <row r="977" ht="15.75" customHeight="1" spans="1:26">
      <c r="A977" s="208"/>
      <c r="B977" s="208"/>
      <c r="C977" s="208"/>
      <c r="D977" s="208"/>
      <c r="E977" s="208"/>
      <c r="F977" s="208"/>
      <c r="G977" s="208"/>
      <c r="H977" s="208"/>
      <c r="I977" s="208"/>
      <c r="J977" s="208"/>
      <c r="K977" s="208"/>
      <c r="L977" s="208"/>
      <c r="M977" s="208"/>
      <c r="N977" s="208"/>
      <c r="O977" s="208"/>
      <c r="P977" s="208"/>
      <c r="Q977" s="208"/>
      <c r="R977" s="208"/>
      <c r="S977" s="208"/>
      <c r="T977" s="208"/>
      <c r="U977" s="208"/>
      <c r="V977" s="208"/>
      <c r="W977" s="208"/>
      <c r="X977" s="208"/>
      <c r="Y977" s="208"/>
      <c r="Z977" s="208"/>
    </row>
    <row r="978" ht="15.75" customHeight="1" spans="1:26">
      <c r="A978" s="208"/>
      <c r="B978" s="208"/>
      <c r="C978" s="208"/>
      <c r="D978" s="208"/>
      <c r="E978" s="208"/>
      <c r="F978" s="208"/>
      <c r="G978" s="208"/>
      <c r="H978" s="208"/>
      <c r="I978" s="208"/>
      <c r="J978" s="208"/>
      <c r="K978" s="208"/>
      <c r="L978" s="208"/>
      <c r="M978" s="208"/>
      <c r="N978" s="208"/>
      <c r="O978" s="208"/>
      <c r="P978" s="208"/>
      <c r="Q978" s="208"/>
      <c r="R978" s="208"/>
      <c r="S978" s="208"/>
      <c r="T978" s="208"/>
      <c r="U978" s="208"/>
      <c r="V978" s="208"/>
      <c r="W978" s="208"/>
      <c r="X978" s="208"/>
      <c r="Y978" s="208"/>
      <c r="Z978" s="208"/>
    </row>
    <row r="979" ht="15.75" customHeight="1" spans="1:26">
      <c r="A979" s="208"/>
      <c r="B979" s="208"/>
      <c r="C979" s="208"/>
      <c r="D979" s="208"/>
      <c r="E979" s="208"/>
      <c r="F979" s="208"/>
      <c r="G979" s="208"/>
      <c r="H979" s="208"/>
      <c r="I979" s="208"/>
      <c r="J979" s="208"/>
      <c r="K979" s="208"/>
      <c r="L979" s="208"/>
      <c r="M979" s="208"/>
      <c r="N979" s="208"/>
      <c r="O979" s="208"/>
      <c r="P979" s="208"/>
      <c r="Q979" s="208"/>
      <c r="R979" s="208"/>
      <c r="S979" s="208"/>
      <c r="T979" s="208"/>
      <c r="U979" s="208"/>
      <c r="V979" s="208"/>
      <c r="W979" s="208"/>
      <c r="X979" s="208"/>
      <c r="Y979" s="208"/>
      <c r="Z979" s="208"/>
    </row>
    <row r="980" ht="15.75" customHeight="1" spans="1:26">
      <c r="A980" s="208"/>
      <c r="B980" s="208"/>
      <c r="C980" s="208"/>
      <c r="D980" s="208"/>
      <c r="E980" s="208"/>
      <c r="F980" s="208"/>
      <c r="G980" s="208"/>
      <c r="H980" s="208"/>
      <c r="I980" s="208"/>
      <c r="J980" s="208"/>
      <c r="K980" s="208"/>
      <c r="L980" s="208"/>
      <c r="M980" s="208"/>
      <c r="N980" s="208"/>
      <c r="O980" s="208"/>
      <c r="P980" s="208"/>
      <c r="Q980" s="208"/>
      <c r="R980" s="208"/>
      <c r="S980" s="208"/>
      <c r="T980" s="208"/>
      <c r="U980" s="208"/>
      <c r="V980" s="208"/>
      <c r="W980" s="208"/>
      <c r="X980" s="208"/>
      <c r="Y980" s="208"/>
      <c r="Z980" s="208"/>
    </row>
    <row r="981" ht="15.75" customHeight="1" spans="1:26">
      <c r="A981" s="208"/>
      <c r="B981" s="208"/>
      <c r="C981" s="208"/>
      <c r="D981" s="208"/>
      <c r="E981" s="208"/>
      <c r="F981" s="208"/>
      <c r="G981" s="208"/>
      <c r="H981" s="208"/>
      <c r="I981" s="208"/>
      <c r="J981" s="208"/>
      <c r="K981" s="208"/>
      <c r="L981" s="208"/>
      <c r="M981" s="208"/>
      <c r="N981" s="208"/>
      <c r="O981" s="208"/>
      <c r="P981" s="208"/>
      <c r="Q981" s="208"/>
      <c r="R981" s="208"/>
      <c r="S981" s="208"/>
      <c r="T981" s="208"/>
      <c r="U981" s="208"/>
      <c r="V981" s="208"/>
      <c r="W981" s="208"/>
      <c r="X981" s="208"/>
      <c r="Y981" s="208"/>
      <c r="Z981" s="208"/>
    </row>
    <row r="982" ht="15.75" customHeight="1" spans="1:26">
      <c r="A982" s="208"/>
      <c r="B982" s="208"/>
      <c r="C982" s="208"/>
      <c r="D982" s="208"/>
      <c r="E982" s="208"/>
      <c r="F982" s="208"/>
      <c r="G982" s="208"/>
      <c r="H982" s="208"/>
      <c r="I982" s="208"/>
      <c r="J982" s="208"/>
      <c r="K982" s="208"/>
      <c r="L982" s="208"/>
      <c r="M982" s="208"/>
      <c r="N982" s="208"/>
      <c r="O982" s="208"/>
      <c r="P982" s="208"/>
      <c r="Q982" s="208"/>
      <c r="R982" s="208"/>
      <c r="S982" s="208"/>
      <c r="T982" s="208"/>
      <c r="U982" s="208"/>
      <c r="V982" s="208"/>
      <c r="W982" s="208"/>
      <c r="X982" s="208"/>
      <c r="Y982" s="208"/>
      <c r="Z982" s="208"/>
    </row>
    <row r="983" ht="15.75" customHeight="1" spans="1:26">
      <c r="A983" s="208"/>
      <c r="B983" s="208"/>
      <c r="C983" s="208"/>
      <c r="D983" s="208"/>
      <c r="E983" s="208"/>
      <c r="F983" s="208"/>
      <c r="G983" s="208"/>
      <c r="H983" s="208"/>
      <c r="I983" s="208"/>
      <c r="J983" s="208"/>
      <c r="K983" s="208"/>
      <c r="L983" s="208"/>
      <c r="M983" s="208"/>
      <c r="N983" s="208"/>
      <c r="O983" s="208"/>
      <c r="P983" s="208"/>
      <c r="Q983" s="208"/>
      <c r="R983" s="208"/>
      <c r="S983" s="208"/>
      <c r="T983" s="208"/>
      <c r="U983" s="208"/>
      <c r="V983" s="208"/>
      <c r="W983" s="208"/>
      <c r="X983" s="208"/>
      <c r="Y983" s="208"/>
      <c r="Z983" s="208"/>
    </row>
    <row r="984" ht="15.75" customHeight="1" spans="1:26">
      <c r="A984" s="208"/>
      <c r="B984" s="208"/>
      <c r="C984" s="208"/>
      <c r="D984" s="208"/>
      <c r="E984" s="208"/>
      <c r="F984" s="208"/>
      <c r="G984" s="208"/>
      <c r="H984" s="208"/>
      <c r="I984" s="208"/>
      <c r="J984" s="208"/>
      <c r="K984" s="208"/>
      <c r="L984" s="208"/>
      <c r="M984" s="208"/>
      <c r="N984" s="208"/>
      <c r="O984" s="208"/>
      <c r="P984" s="208"/>
      <c r="Q984" s="208"/>
      <c r="R984" s="208"/>
      <c r="S984" s="208"/>
      <c r="T984" s="208"/>
      <c r="U984" s="208"/>
      <c r="V984" s="208"/>
      <c r="W984" s="208"/>
      <c r="X984" s="208"/>
      <c r="Y984" s="208"/>
      <c r="Z984" s="208"/>
    </row>
    <row r="985" ht="15.75" customHeight="1" spans="1:26">
      <c r="A985" s="208"/>
      <c r="B985" s="208"/>
      <c r="C985" s="208"/>
      <c r="D985" s="208"/>
      <c r="E985" s="208"/>
      <c r="F985" s="208"/>
      <c r="G985" s="208"/>
      <c r="H985" s="208"/>
      <c r="I985" s="208"/>
      <c r="J985" s="208"/>
      <c r="K985" s="208"/>
      <c r="L985" s="208"/>
      <c r="M985" s="208"/>
      <c r="N985" s="208"/>
      <c r="O985" s="208"/>
      <c r="P985" s="208"/>
      <c r="Q985" s="208"/>
      <c r="R985" s="208"/>
      <c r="S985" s="208"/>
      <c r="T985" s="208"/>
      <c r="U985" s="208"/>
      <c r="V985" s="208"/>
      <c r="W985" s="208"/>
      <c r="X985" s="208"/>
      <c r="Y985" s="208"/>
      <c r="Z985" s="208"/>
    </row>
    <row r="986" ht="15.75" customHeight="1" spans="1:26">
      <c r="A986" s="208"/>
      <c r="B986" s="208"/>
      <c r="C986" s="208"/>
      <c r="D986" s="208"/>
      <c r="E986" s="208"/>
      <c r="F986" s="208"/>
      <c r="G986" s="208"/>
      <c r="H986" s="208"/>
      <c r="I986" s="208"/>
      <c r="J986" s="208"/>
      <c r="K986" s="208"/>
      <c r="L986" s="208"/>
      <c r="M986" s="208"/>
      <c r="N986" s="208"/>
      <c r="O986" s="208"/>
      <c r="P986" s="208"/>
      <c r="Q986" s="208"/>
      <c r="R986" s="208"/>
      <c r="S986" s="208"/>
      <c r="T986" s="208"/>
      <c r="U986" s="208"/>
      <c r="V986" s="208"/>
      <c r="W986" s="208"/>
      <c r="X986" s="208"/>
      <c r="Y986" s="208"/>
      <c r="Z986" s="208"/>
    </row>
    <row r="987" ht="15.75" customHeight="1" spans="1:26">
      <c r="A987" s="208"/>
      <c r="B987" s="208"/>
      <c r="C987" s="208"/>
      <c r="D987" s="208"/>
      <c r="E987" s="208"/>
      <c r="F987" s="208"/>
      <c r="G987" s="208"/>
      <c r="H987" s="208"/>
      <c r="I987" s="208"/>
      <c r="J987" s="208"/>
      <c r="K987" s="208"/>
      <c r="L987" s="208"/>
      <c r="M987" s="208"/>
      <c r="N987" s="208"/>
      <c r="O987" s="208"/>
      <c r="P987" s="208"/>
      <c r="Q987" s="208"/>
      <c r="R987" s="208"/>
      <c r="S987" s="208"/>
      <c r="T987" s="208"/>
      <c r="U987" s="208"/>
      <c r="V987" s="208"/>
      <c r="W987" s="208"/>
      <c r="X987" s="208"/>
      <c r="Y987" s="208"/>
      <c r="Z987" s="208"/>
    </row>
    <row r="988" ht="15.75" customHeight="1" spans="1:26">
      <c r="A988" s="208"/>
      <c r="B988" s="208"/>
      <c r="C988" s="208"/>
      <c r="D988" s="208"/>
      <c r="E988" s="208"/>
      <c r="F988" s="208"/>
      <c r="G988" s="208"/>
      <c r="H988" s="208"/>
      <c r="I988" s="208"/>
      <c r="J988" s="208"/>
      <c r="K988" s="208"/>
      <c r="L988" s="208"/>
      <c r="M988" s="208"/>
      <c r="N988" s="208"/>
      <c r="O988" s="208"/>
      <c r="P988" s="208"/>
      <c r="Q988" s="208"/>
      <c r="R988" s="208"/>
      <c r="S988" s="208"/>
      <c r="T988" s="208"/>
      <c r="U988" s="208"/>
      <c r="V988" s="208"/>
      <c r="W988" s="208"/>
      <c r="X988" s="208"/>
      <c r="Y988" s="208"/>
      <c r="Z988" s="208"/>
    </row>
    <row r="989" ht="15.75" customHeight="1" spans="1:26">
      <c r="A989" s="208"/>
      <c r="B989" s="208"/>
      <c r="C989" s="208"/>
      <c r="D989" s="208"/>
      <c r="E989" s="208"/>
      <c r="F989" s="208"/>
      <c r="G989" s="208"/>
      <c r="H989" s="208"/>
      <c r="I989" s="208"/>
      <c r="J989" s="208"/>
      <c r="K989" s="208"/>
      <c r="L989" s="208"/>
      <c r="M989" s="208"/>
      <c r="N989" s="208"/>
      <c r="O989" s="208"/>
      <c r="P989" s="208"/>
      <c r="Q989" s="208"/>
      <c r="R989" s="208"/>
      <c r="S989" s="208"/>
      <c r="T989" s="208"/>
      <c r="U989" s="208"/>
      <c r="V989" s="208"/>
      <c r="W989" s="208"/>
      <c r="X989" s="208"/>
      <c r="Y989" s="208"/>
      <c r="Z989" s="208"/>
    </row>
    <row r="990" ht="15.75" customHeight="1" spans="1:26">
      <c r="A990" s="208"/>
      <c r="B990" s="208"/>
      <c r="C990" s="208"/>
      <c r="D990" s="208"/>
      <c r="E990" s="208"/>
      <c r="F990" s="208"/>
      <c r="G990" s="208"/>
      <c r="H990" s="208"/>
      <c r="I990" s="208"/>
      <c r="J990" s="208"/>
      <c r="K990" s="208"/>
      <c r="L990" s="208"/>
      <c r="M990" s="208"/>
      <c r="N990" s="208"/>
      <c r="O990" s="208"/>
      <c r="P990" s="208"/>
      <c r="Q990" s="208"/>
      <c r="R990" s="208"/>
      <c r="S990" s="208"/>
      <c r="T990" s="208"/>
      <c r="U990" s="208"/>
      <c r="V990" s="208"/>
      <c r="W990" s="208"/>
      <c r="X990" s="208"/>
      <c r="Y990" s="208"/>
      <c r="Z990" s="208"/>
    </row>
    <row r="991" ht="15.75" customHeight="1" spans="1:26">
      <c r="A991" s="208"/>
      <c r="B991" s="208"/>
      <c r="C991" s="208"/>
      <c r="D991" s="208"/>
      <c r="E991" s="208"/>
      <c r="F991" s="208"/>
      <c r="G991" s="208"/>
      <c r="H991" s="208"/>
      <c r="I991" s="208"/>
      <c r="J991" s="208"/>
      <c r="K991" s="208"/>
      <c r="L991" s="208"/>
      <c r="M991" s="208"/>
      <c r="N991" s="208"/>
      <c r="O991" s="208"/>
      <c r="P991" s="208"/>
      <c r="Q991" s="208"/>
      <c r="R991" s="208"/>
      <c r="S991" s="208"/>
      <c r="T991" s="208"/>
      <c r="U991" s="208"/>
      <c r="V991" s="208"/>
      <c r="W991" s="208"/>
      <c r="X991" s="208"/>
      <c r="Y991" s="208"/>
      <c r="Z991" s="208"/>
    </row>
    <row r="992" ht="15.75" customHeight="1" spans="1:26">
      <c r="A992" s="208"/>
      <c r="B992" s="208"/>
      <c r="C992" s="208"/>
      <c r="D992" s="208"/>
      <c r="E992" s="208"/>
      <c r="F992" s="208"/>
      <c r="G992" s="208"/>
      <c r="H992" s="208"/>
      <c r="I992" s="208"/>
      <c r="J992" s="208"/>
      <c r="K992" s="208"/>
      <c r="L992" s="208"/>
      <c r="M992" s="208"/>
      <c r="N992" s="208"/>
      <c r="O992" s="208"/>
      <c r="P992" s="208"/>
      <c r="Q992" s="208"/>
      <c r="R992" s="208"/>
      <c r="S992" s="208"/>
      <c r="T992" s="208"/>
      <c r="U992" s="208"/>
      <c r="V992" s="208"/>
      <c r="W992" s="208"/>
      <c r="X992" s="208"/>
      <c r="Y992" s="208"/>
      <c r="Z992" s="208"/>
    </row>
    <row r="993" ht="15.75" customHeight="1" spans="1:26">
      <c r="A993" s="208"/>
      <c r="B993" s="208"/>
      <c r="C993" s="208"/>
      <c r="D993" s="208"/>
      <c r="E993" s="208"/>
      <c r="F993" s="208"/>
      <c r="G993" s="208"/>
      <c r="H993" s="208"/>
      <c r="I993" s="208"/>
      <c r="J993" s="208"/>
      <c r="K993" s="208"/>
      <c r="L993" s="208"/>
      <c r="M993" s="208"/>
      <c r="N993" s="208"/>
      <c r="O993" s="208"/>
      <c r="P993" s="208"/>
      <c r="Q993" s="208"/>
      <c r="R993" s="208"/>
      <c r="S993" s="208"/>
      <c r="T993" s="208"/>
      <c r="U993" s="208"/>
      <c r="V993" s="208"/>
      <c r="W993" s="208"/>
      <c r="X993" s="208"/>
      <c r="Y993" s="208"/>
      <c r="Z993" s="208"/>
    </row>
    <row r="994" ht="15.75" customHeight="1" spans="1:26">
      <c r="A994" s="208"/>
      <c r="B994" s="208"/>
      <c r="C994" s="208"/>
      <c r="D994" s="208"/>
      <c r="E994" s="208"/>
      <c r="F994" s="208"/>
      <c r="G994" s="208"/>
      <c r="H994" s="208"/>
      <c r="I994" s="208"/>
      <c r="J994" s="208"/>
      <c r="K994" s="208"/>
      <c r="L994" s="208"/>
      <c r="M994" s="208"/>
      <c r="N994" s="208"/>
      <c r="O994" s="208"/>
      <c r="P994" s="208"/>
      <c r="Q994" s="208"/>
      <c r="R994" s="208"/>
      <c r="S994" s="208"/>
      <c r="T994" s="208"/>
      <c r="U994" s="208"/>
      <c r="V994" s="208"/>
      <c r="W994" s="208"/>
      <c r="X994" s="208"/>
      <c r="Y994" s="208"/>
      <c r="Z994" s="208"/>
    </row>
    <row r="995" ht="15.75" customHeight="1" spans="1:26">
      <c r="A995" s="208"/>
      <c r="B995" s="208"/>
      <c r="C995" s="208"/>
      <c r="D995" s="208"/>
      <c r="E995" s="208"/>
      <c r="F995" s="208"/>
      <c r="G995" s="208"/>
      <c r="H995" s="208"/>
      <c r="I995" s="208"/>
      <c r="J995" s="208"/>
      <c r="K995" s="208"/>
      <c r="L995" s="208"/>
      <c r="M995" s="208"/>
      <c r="N995" s="208"/>
      <c r="O995" s="208"/>
      <c r="P995" s="208"/>
      <c r="Q995" s="208"/>
      <c r="R995" s="208"/>
      <c r="S995" s="208"/>
      <c r="T995" s="208"/>
      <c r="U995" s="208"/>
      <c r="V995" s="208"/>
      <c r="W995" s="208"/>
      <c r="X995" s="208"/>
      <c r="Y995" s="208"/>
      <c r="Z995" s="208"/>
    </row>
    <row r="996" ht="15.75" customHeight="1" spans="1:26">
      <c r="A996" s="208"/>
      <c r="B996" s="208"/>
      <c r="C996" s="208"/>
      <c r="D996" s="208"/>
      <c r="E996" s="208"/>
      <c r="F996" s="208"/>
      <c r="G996" s="208"/>
      <c r="H996" s="208"/>
      <c r="I996" s="208"/>
      <c r="J996" s="208"/>
      <c r="K996" s="208"/>
      <c r="L996" s="208"/>
      <c r="M996" s="208"/>
      <c r="N996" s="208"/>
      <c r="O996" s="208"/>
      <c r="P996" s="208"/>
      <c r="Q996" s="208"/>
      <c r="R996" s="208"/>
      <c r="S996" s="208"/>
      <c r="T996" s="208"/>
      <c r="U996" s="208"/>
      <c r="V996" s="208"/>
      <c r="W996" s="208"/>
      <c r="X996" s="208"/>
      <c r="Y996" s="208"/>
      <c r="Z996" s="208"/>
    </row>
    <row r="997" ht="15.75" customHeight="1" spans="1:26">
      <c r="A997" s="208"/>
      <c r="B997" s="208"/>
      <c r="C997" s="208"/>
      <c r="D997" s="208"/>
      <c r="E997" s="208"/>
      <c r="F997" s="208"/>
      <c r="G997" s="208"/>
      <c r="H997" s="208"/>
      <c r="I997" s="208"/>
      <c r="J997" s="208"/>
      <c r="K997" s="208"/>
      <c r="L997" s="208"/>
      <c r="M997" s="208"/>
      <c r="N997" s="208"/>
      <c r="O997" s="208"/>
      <c r="P997" s="208"/>
      <c r="Q997" s="208"/>
      <c r="R997" s="208"/>
      <c r="S997" s="208"/>
      <c r="T997" s="208"/>
      <c r="U997" s="208"/>
      <c r="V997" s="208"/>
      <c r="W997" s="208"/>
      <c r="X997" s="208"/>
      <c r="Y997" s="208"/>
      <c r="Z997" s="208"/>
    </row>
    <row r="998" ht="15.75" customHeight="1" spans="1:26">
      <c r="A998" s="208"/>
      <c r="B998" s="208"/>
      <c r="C998" s="208"/>
      <c r="D998" s="208"/>
      <c r="E998" s="208"/>
      <c r="F998" s="208"/>
      <c r="G998" s="208"/>
      <c r="H998" s="208"/>
      <c r="I998" s="208"/>
      <c r="J998" s="208"/>
      <c r="K998" s="208"/>
      <c r="L998" s="208"/>
      <c r="M998" s="208"/>
      <c r="N998" s="208"/>
      <c r="O998" s="208"/>
      <c r="P998" s="208"/>
      <c r="Q998" s="208"/>
      <c r="R998" s="208"/>
      <c r="S998" s="208"/>
      <c r="T998" s="208"/>
      <c r="U998" s="208"/>
      <c r="V998" s="208"/>
      <c r="W998" s="208"/>
      <c r="X998" s="208"/>
      <c r="Y998" s="208"/>
      <c r="Z998" s="208"/>
    </row>
    <row r="999" ht="15.75" customHeight="1" spans="1:26">
      <c r="A999" s="208"/>
      <c r="B999" s="208"/>
      <c r="C999" s="208"/>
      <c r="D999" s="208"/>
      <c r="E999" s="208"/>
      <c r="F999" s="208"/>
      <c r="G999" s="208"/>
      <c r="H999" s="208"/>
      <c r="I999" s="208"/>
      <c r="J999" s="208"/>
      <c r="K999" s="208"/>
      <c r="L999" s="208"/>
      <c r="M999" s="208"/>
      <c r="N999" s="208"/>
      <c r="O999" s="208"/>
      <c r="P999" s="208"/>
      <c r="Q999" s="208"/>
      <c r="R999" s="208"/>
      <c r="S999" s="208"/>
      <c r="T999" s="208"/>
      <c r="U999" s="208"/>
      <c r="V999" s="208"/>
      <c r="W999" s="208"/>
      <c r="X999" s="208"/>
      <c r="Y999" s="208"/>
      <c r="Z999" s="208"/>
    </row>
    <row r="1000" ht="15.75" customHeight="1" spans="1:26">
      <c r="A1000" s="208"/>
      <c r="B1000" s="208"/>
      <c r="C1000" s="208"/>
      <c r="D1000" s="208"/>
      <c r="E1000" s="208"/>
      <c r="F1000" s="208"/>
      <c r="G1000" s="208"/>
      <c r="H1000" s="208"/>
      <c r="I1000" s="208"/>
      <c r="J1000" s="208"/>
      <c r="K1000" s="208"/>
      <c r="L1000" s="208"/>
      <c r="M1000" s="208"/>
      <c r="N1000" s="208"/>
      <c r="O1000" s="208"/>
      <c r="P1000" s="208"/>
      <c r="Q1000" s="208"/>
      <c r="R1000" s="208"/>
      <c r="S1000" s="208"/>
      <c r="T1000" s="208"/>
      <c r="U1000" s="208"/>
      <c r="V1000" s="208"/>
      <c r="W1000" s="208"/>
      <c r="X1000" s="208"/>
      <c r="Y1000" s="208"/>
      <c r="Z1000" s="208"/>
    </row>
  </sheetData>
  <pageMargins left="0.7" right="0.7" top="0.75" bottom="0.75" header="0" footer="0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000"/>
  <sheetViews>
    <sheetView workbookViewId="0">
      <selection activeCell="H13" sqref="H13"/>
    </sheetView>
  </sheetViews>
  <sheetFormatPr defaultColWidth="14.4285714285714" defaultRowHeight="15" customHeight="1" outlineLevelCol="5"/>
  <cols>
    <col min="1" max="26" width="10.7142857142857" customWidth="1"/>
  </cols>
  <sheetData>
    <row r="1" ht="12.75" customHeight="1" spans="1:6">
      <c r="A1" s="208" t="s">
        <v>52</v>
      </c>
      <c r="B1" s="208" t="s">
        <v>53</v>
      </c>
      <c r="C1" s="208" t="s">
        <v>54</v>
      </c>
      <c r="D1" s="208" t="s">
        <v>55</v>
      </c>
      <c r="E1" s="208" t="s">
        <v>56</v>
      </c>
      <c r="F1" s="208" t="s">
        <v>57</v>
      </c>
    </row>
    <row r="2" ht="12.75" customHeight="1" spans="1:6">
      <c r="A2" s="209">
        <f>'League Play Report'!P16</f>
        <v>0</v>
      </c>
      <c r="B2" s="210" t="e">
        <f>'League Play Report'!#REF!</f>
        <v>#REF!</v>
      </c>
      <c r="C2" s="211">
        <f>'League Play Report'!X16</f>
        <v>0</v>
      </c>
      <c r="D2" s="211" t="str">
        <f>'League Play Report'!$K$9</f>
        <v/>
      </c>
      <c r="E2" s="211" t="str">
        <f>'League Play Report'!$G$9</f>
        <v/>
      </c>
      <c r="F2" s="212" t="str">
        <f>'League Play Report'!S16</f>
        <v/>
      </c>
    </row>
    <row r="3" ht="12.75" customHeight="1" spans="1:6">
      <c r="A3" s="209">
        <f>'League Play Report'!P17</f>
        <v>0</v>
      </c>
      <c r="B3" s="210" t="e">
        <f>'League Play Report'!#REF!</f>
        <v>#REF!</v>
      </c>
      <c r="C3" s="211">
        <f>'League Play Report'!X17</f>
        <v>0</v>
      </c>
      <c r="D3" s="211" t="str">
        <f>'League Play Report'!$K$9</f>
        <v/>
      </c>
      <c r="E3" s="211" t="str">
        <f>'League Play Report'!$G$9</f>
        <v/>
      </c>
      <c r="F3" s="212" t="str">
        <f>'League Play Report'!S17</f>
        <v/>
      </c>
    </row>
    <row r="4" ht="12.75" customHeight="1" spans="1:6">
      <c r="A4" s="209">
        <f>'League Play Report'!P18</f>
        <v>0</v>
      </c>
      <c r="B4" s="210" t="e">
        <f>'League Play Report'!#REF!</f>
        <v>#REF!</v>
      </c>
      <c r="C4" s="211">
        <f>'League Play Report'!X18</f>
        <v>0</v>
      </c>
      <c r="D4" s="211" t="str">
        <f>'League Play Report'!$K$9</f>
        <v/>
      </c>
      <c r="E4" s="211" t="str">
        <f>'League Play Report'!$G$9</f>
        <v/>
      </c>
      <c r="F4" s="212" t="str">
        <f>'League Play Report'!S18</f>
        <v/>
      </c>
    </row>
    <row r="5" ht="12.75" customHeight="1" spans="1:6">
      <c r="A5" s="209">
        <f>'League Play Report'!P19</f>
        <v>0</v>
      </c>
      <c r="B5" s="210" t="e">
        <f>'League Play Report'!#REF!</f>
        <v>#REF!</v>
      </c>
      <c r="C5" s="211">
        <f>'League Play Report'!X19</f>
        <v>0</v>
      </c>
      <c r="D5" s="211" t="str">
        <f>'League Play Report'!$K$9</f>
        <v/>
      </c>
      <c r="E5" s="211" t="str">
        <f>'League Play Report'!$G$9</f>
        <v/>
      </c>
      <c r="F5" s="212" t="str">
        <f>'League Play Report'!S19</f>
        <v/>
      </c>
    </row>
    <row r="6" ht="12.75" customHeight="1" spans="1:6">
      <c r="A6" s="209">
        <f>'League Play Report'!P20</f>
        <v>0</v>
      </c>
      <c r="B6" s="210" t="e">
        <f>'League Play Report'!#REF!</f>
        <v>#REF!</v>
      </c>
      <c r="C6" s="211">
        <f>'League Play Report'!X20</f>
        <v>0</v>
      </c>
      <c r="D6" s="211" t="str">
        <f>'League Play Report'!$K$9</f>
        <v/>
      </c>
      <c r="E6" s="211" t="str">
        <f>'League Play Report'!$G$9</f>
        <v/>
      </c>
      <c r="F6" s="212" t="str">
        <f>'League Play Report'!S20</f>
        <v/>
      </c>
    </row>
    <row r="7" ht="12.75" customHeight="1" spans="1:6">
      <c r="A7" s="209">
        <f>'League Play Report'!P21</f>
        <v>0</v>
      </c>
      <c r="B7" s="210" t="e">
        <f>'League Play Report'!#REF!</f>
        <v>#REF!</v>
      </c>
      <c r="C7" s="211">
        <f>'League Play Report'!X21</f>
        <v>0</v>
      </c>
      <c r="D7" s="211" t="str">
        <f>'League Play Report'!$K$9</f>
        <v/>
      </c>
      <c r="E7" s="211" t="str">
        <f>'League Play Report'!$G$9</f>
        <v/>
      </c>
      <c r="F7" s="212" t="str">
        <f>'League Play Report'!S21</f>
        <v/>
      </c>
    </row>
    <row r="8" ht="12.75" customHeight="1" spans="1:6">
      <c r="A8" s="209">
        <f>'League Play Report'!P22</f>
        <v>0</v>
      </c>
      <c r="B8" s="210" t="e">
        <f>'League Play Report'!#REF!</f>
        <v>#REF!</v>
      </c>
      <c r="C8" s="211">
        <f>'League Play Report'!X22</f>
        <v>0</v>
      </c>
      <c r="D8" s="211" t="str">
        <f>'League Play Report'!$K$9</f>
        <v/>
      </c>
      <c r="E8" s="211" t="str">
        <f>'League Play Report'!$G$9</f>
        <v/>
      </c>
      <c r="F8" s="212" t="str">
        <f>'League Play Report'!S22</f>
        <v/>
      </c>
    </row>
    <row r="9" ht="12.75" customHeight="1" spans="1:6">
      <c r="A9" s="209">
        <f>'League Play Report'!P23</f>
        <v>0</v>
      </c>
      <c r="B9" s="210" t="e">
        <f>'League Play Report'!#REF!</f>
        <v>#REF!</v>
      </c>
      <c r="C9" s="211">
        <f>'League Play Report'!X23</f>
        <v>0</v>
      </c>
      <c r="D9" s="211" t="str">
        <f>'League Play Report'!$K$9</f>
        <v/>
      </c>
      <c r="E9" s="211" t="str">
        <f>'League Play Report'!$G$9</f>
        <v/>
      </c>
      <c r="F9" s="212" t="str">
        <f>'League Play Report'!S23</f>
        <v/>
      </c>
    </row>
    <row r="10" ht="12.75" customHeight="1" spans="1:6">
      <c r="A10" s="209">
        <f>'League Play Report'!P24</f>
        <v>0</v>
      </c>
      <c r="B10" s="210" t="e">
        <f>'League Play Report'!#REF!</f>
        <v>#REF!</v>
      </c>
      <c r="C10" s="211">
        <f>'League Play Report'!X24</f>
        <v>0</v>
      </c>
      <c r="D10" s="211" t="str">
        <f>'League Play Report'!$K$9</f>
        <v/>
      </c>
      <c r="E10" s="211" t="str">
        <f>'League Play Report'!$G$9</f>
        <v/>
      </c>
      <c r="F10" s="212" t="str">
        <f>'League Play Report'!S24</f>
        <v/>
      </c>
    </row>
    <row r="11" ht="12.75" customHeight="1" spans="1:6">
      <c r="A11" s="209">
        <f>'League Play Report'!P25</f>
        <v>0</v>
      </c>
      <c r="B11" s="210" t="e">
        <f>'League Play Report'!#REF!</f>
        <v>#REF!</v>
      </c>
      <c r="C11" s="211">
        <f>'League Play Report'!X25</f>
        <v>0</v>
      </c>
      <c r="D11" s="211" t="str">
        <f>'League Play Report'!$K$9</f>
        <v/>
      </c>
      <c r="E11" s="211" t="str">
        <f>'League Play Report'!$G$9</f>
        <v/>
      </c>
      <c r="F11" s="212" t="str">
        <f>'League Play Report'!S25</f>
        <v/>
      </c>
    </row>
    <row r="12" ht="12.75" customHeight="1" spans="1:6">
      <c r="A12" s="209">
        <f>'League Play Report'!P26</f>
        <v>0</v>
      </c>
      <c r="B12" s="210" t="e">
        <f>'League Play Report'!#REF!</f>
        <v>#REF!</v>
      </c>
      <c r="C12" s="211">
        <f>'League Play Report'!X26</f>
        <v>0</v>
      </c>
      <c r="D12" s="211" t="str">
        <f>'League Play Report'!$K$9</f>
        <v/>
      </c>
      <c r="E12" s="211" t="str">
        <f>'League Play Report'!$G$9</f>
        <v/>
      </c>
      <c r="F12" s="212" t="str">
        <f>'League Play Report'!S26</f>
        <v/>
      </c>
    </row>
    <row r="13" ht="12.75" customHeight="1" spans="1:6">
      <c r="A13" s="209">
        <f>'League Play Report'!P27</f>
        <v>0</v>
      </c>
      <c r="B13" s="210" t="e">
        <f>'League Play Report'!#REF!</f>
        <v>#REF!</v>
      </c>
      <c r="C13" s="211">
        <f>'League Play Report'!X27</f>
        <v>0</v>
      </c>
      <c r="D13" s="211" t="str">
        <f>'League Play Report'!$K$9</f>
        <v/>
      </c>
      <c r="E13" s="211" t="str">
        <f>'League Play Report'!$G$9</f>
        <v/>
      </c>
      <c r="F13" s="212" t="str">
        <f>'League Play Report'!S27</f>
        <v/>
      </c>
    </row>
    <row r="14" ht="12.75" customHeight="1" spans="1:6">
      <c r="A14" s="209">
        <f>'League Play Report'!P28</f>
        <v>0</v>
      </c>
      <c r="B14" s="210" t="e">
        <f>'League Play Report'!#REF!</f>
        <v>#REF!</v>
      </c>
      <c r="C14" s="211">
        <f>'League Play Report'!X28</f>
        <v>0</v>
      </c>
      <c r="D14" s="211" t="str">
        <f>'League Play Report'!$K$9</f>
        <v/>
      </c>
      <c r="E14" s="211" t="str">
        <f>'League Play Report'!$G$9</f>
        <v/>
      </c>
      <c r="F14" s="212" t="str">
        <f>'League Play Report'!S28</f>
        <v/>
      </c>
    </row>
    <row r="15" ht="12.75" customHeight="1" spans="1:6">
      <c r="A15" s="209">
        <f>'League Play Report'!P29</f>
        <v>0</v>
      </c>
      <c r="B15" s="210" t="e">
        <f>'League Play Report'!#REF!</f>
        <v>#REF!</v>
      </c>
      <c r="C15" s="211">
        <f>'League Play Report'!X29</f>
        <v>0</v>
      </c>
      <c r="D15" s="211" t="str">
        <f>'League Play Report'!$K$9</f>
        <v/>
      </c>
      <c r="E15" s="211" t="str">
        <f>'League Play Report'!$G$9</f>
        <v/>
      </c>
      <c r="F15" s="212" t="str">
        <f>'League Play Report'!S29</f>
        <v/>
      </c>
    </row>
    <row r="16" ht="12.75" customHeight="1" spans="1:6">
      <c r="A16" s="209">
        <f>'League Play Report'!P34</f>
        <v>0</v>
      </c>
      <c r="B16" s="210" t="e">
        <f>'League Play Report'!#REF!</f>
        <v>#REF!</v>
      </c>
      <c r="C16" s="211">
        <f>'League Play Report'!X34</f>
        <v>0</v>
      </c>
      <c r="D16" s="211" t="str">
        <f>'League Play Report'!$K$9</f>
        <v/>
      </c>
      <c r="E16" s="211" t="str">
        <f>'League Play Report'!$G$9</f>
        <v/>
      </c>
      <c r="F16" s="212" t="str">
        <f>'League Play Report'!S34</f>
        <v/>
      </c>
    </row>
    <row r="17" ht="12.75" customHeight="1" spans="1:6">
      <c r="A17" s="209">
        <f>'League Play Report'!P35</f>
        <v>0</v>
      </c>
      <c r="B17" s="210" t="e">
        <f>'League Play Report'!#REF!</f>
        <v>#REF!</v>
      </c>
      <c r="C17" s="211">
        <f>'League Play Report'!X35</f>
        <v>0</v>
      </c>
      <c r="D17" s="211" t="str">
        <f>'League Play Report'!$K$9</f>
        <v/>
      </c>
      <c r="E17" s="211" t="str">
        <f>'League Play Report'!$G$9</f>
        <v/>
      </c>
      <c r="F17" s="212" t="str">
        <f>'League Play Report'!S35</f>
        <v/>
      </c>
    </row>
    <row r="18" ht="12.75" customHeight="1" spans="1:6">
      <c r="A18" s="213">
        <f>'League Play Report'!P38</f>
        <v>0</v>
      </c>
      <c r="B18" s="214" t="e">
        <f>'League Play Report'!#REF!</f>
        <v>#REF!</v>
      </c>
      <c r="C18" s="215">
        <f>'League Play Report'!X38</f>
        <v>0</v>
      </c>
      <c r="D18" s="216" t="e">
        <f>'League Play Report'!#REF!</f>
        <v>#REF!</v>
      </c>
      <c r="E18" s="216" t="str">
        <f>'League Play Report'!$G$10</f>
        <v/>
      </c>
      <c r="F18" s="217" t="str">
        <f>'League Play Report'!S38</f>
        <v/>
      </c>
    </row>
    <row r="19" ht="12.75" customHeight="1" spans="1:6">
      <c r="A19" s="213">
        <f>'League Play Report'!P39</f>
        <v>0</v>
      </c>
      <c r="B19" s="214" t="e">
        <f>'League Play Report'!#REF!</f>
        <v>#REF!</v>
      </c>
      <c r="C19" s="215">
        <f>'League Play Report'!X39</f>
        <v>0</v>
      </c>
      <c r="D19" s="216" t="e">
        <f>'League Play Report'!#REF!</f>
        <v>#REF!</v>
      </c>
      <c r="E19" s="216" t="str">
        <f>'League Play Report'!$G$10</f>
        <v/>
      </c>
      <c r="F19" s="217" t="str">
        <f>'League Play Report'!S39</f>
        <v/>
      </c>
    </row>
    <row r="20" ht="12.75" customHeight="1" spans="1:6">
      <c r="A20" s="213">
        <f>'League Play Report'!P40</f>
        <v>0</v>
      </c>
      <c r="B20" s="214" t="e">
        <f>'League Play Report'!#REF!</f>
        <v>#REF!</v>
      </c>
      <c r="C20" s="215">
        <f>'League Play Report'!X40</f>
        <v>0</v>
      </c>
      <c r="D20" s="216" t="e">
        <f>'League Play Report'!#REF!</f>
        <v>#REF!</v>
      </c>
      <c r="E20" s="216" t="str">
        <f>'League Play Report'!$G$10</f>
        <v/>
      </c>
      <c r="F20" s="217" t="str">
        <f>'League Play Report'!S40</f>
        <v/>
      </c>
    </row>
    <row r="21" ht="12.75" customHeight="1" spans="1:6">
      <c r="A21" s="213">
        <f>'League Play Report'!P41</f>
        <v>0</v>
      </c>
      <c r="B21" s="214" t="e">
        <f>'League Play Report'!#REF!</f>
        <v>#REF!</v>
      </c>
      <c r="C21" s="215">
        <f>'League Play Report'!X41</f>
        <v>0</v>
      </c>
      <c r="D21" s="216" t="e">
        <f>'League Play Report'!#REF!</f>
        <v>#REF!</v>
      </c>
      <c r="E21" s="216" t="str">
        <f>'League Play Report'!$G$10</f>
        <v/>
      </c>
      <c r="F21" s="217" t="str">
        <f>'League Play Report'!S41</f>
        <v/>
      </c>
    </row>
    <row r="22" ht="12.75" customHeight="1" spans="1:6">
      <c r="A22" s="213" t="e">
        <f>'League Play Report'!#REF!</f>
        <v>#REF!</v>
      </c>
      <c r="B22" s="214" t="e">
        <f>'League Play Report'!#REF!</f>
        <v>#REF!</v>
      </c>
      <c r="C22" s="215" t="e">
        <f>'League Play Report'!#REF!</f>
        <v>#REF!</v>
      </c>
      <c r="D22" s="216" t="e">
        <f>'League Play Report'!#REF!</f>
        <v>#REF!</v>
      </c>
      <c r="E22" s="216" t="str">
        <f>'League Play Report'!$G$10</f>
        <v/>
      </c>
      <c r="F22" s="217" t="e">
        <f>'League Play Report'!#REF!</f>
        <v>#REF!</v>
      </c>
    </row>
    <row r="23" ht="12.75" customHeight="1" spans="1:6">
      <c r="A23" s="213" t="e">
        <f>'League Play Report'!#REF!</f>
        <v>#REF!</v>
      </c>
      <c r="B23" s="214" t="e">
        <f>'League Play Report'!#REF!</f>
        <v>#REF!</v>
      </c>
      <c r="C23" s="215" t="e">
        <f>'League Play Report'!#REF!</f>
        <v>#REF!</v>
      </c>
      <c r="D23" s="216" t="e">
        <f>'League Play Report'!#REF!</f>
        <v>#REF!</v>
      </c>
      <c r="E23" s="216" t="str">
        <f>'League Play Report'!$G$10</f>
        <v/>
      </c>
      <c r="F23" s="217" t="e">
        <f>'League Play Report'!#REF!</f>
        <v>#REF!</v>
      </c>
    </row>
    <row r="24" ht="12.75" customHeight="1" spans="1:6">
      <c r="A24" s="213" t="e">
        <f>'League Play Report'!#REF!</f>
        <v>#REF!</v>
      </c>
      <c r="B24" s="214" t="e">
        <f>'League Play Report'!#REF!</f>
        <v>#REF!</v>
      </c>
      <c r="C24" s="215" t="e">
        <f>'League Play Report'!#REF!</f>
        <v>#REF!</v>
      </c>
      <c r="D24" s="216" t="e">
        <f>'League Play Report'!#REF!</f>
        <v>#REF!</v>
      </c>
      <c r="E24" s="216" t="str">
        <f>'League Play Report'!$G$10</f>
        <v/>
      </c>
      <c r="F24" s="217" t="e">
        <f>'League Play Report'!#REF!</f>
        <v>#REF!</v>
      </c>
    </row>
    <row r="25" ht="12.75" customHeight="1" spans="1:6">
      <c r="A25" s="213" t="e">
        <f>'League Play Report'!#REF!</f>
        <v>#REF!</v>
      </c>
      <c r="B25" s="214" t="e">
        <f>'League Play Report'!#REF!</f>
        <v>#REF!</v>
      </c>
      <c r="C25" s="215" t="e">
        <f>'League Play Report'!#REF!</f>
        <v>#REF!</v>
      </c>
      <c r="D25" s="216" t="e">
        <f>'League Play Report'!#REF!</f>
        <v>#REF!</v>
      </c>
      <c r="E25" s="216" t="str">
        <f>'League Play Report'!$G$10</f>
        <v/>
      </c>
      <c r="F25" s="217" t="e">
        <f>'League Play Report'!#REF!</f>
        <v>#REF!</v>
      </c>
    </row>
    <row r="26" ht="12.75" customHeight="1" spans="1:6">
      <c r="A26" s="213" t="e">
        <f>'League Play Report'!#REF!</f>
        <v>#REF!</v>
      </c>
      <c r="B26" s="214" t="e">
        <f>'League Play Report'!#REF!</f>
        <v>#REF!</v>
      </c>
      <c r="C26" s="215" t="e">
        <f>'League Play Report'!#REF!</f>
        <v>#REF!</v>
      </c>
      <c r="D26" s="216" t="e">
        <f>'League Play Report'!#REF!</f>
        <v>#REF!</v>
      </c>
      <c r="E26" s="216" t="str">
        <f>'League Play Report'!$G$10</f>
        <v/>
      </c>
      <c r="F26" s="217" t="e">
        <f>'League Play Report'!#REF!</f>
        <v>#REF!</v>
      </c>
    </row>
    <row r="27" ht="12.75" customHeight="1" spans="1:6">
      <c r="A27" s="213" t="e">
        <f>'League Play Report'!#REF!</f>
        <v>#REF!</v>
      </c>
      <c r="B27" s="214" t="e">
        <f>'League Play Report'!#REF!</f>
        <v>#REF!</v>
      </c>
      <c r="C27" s="215" t="e">
        <f>'League Play Report'!#REF!</f>
        <v>#REF!</v>
      </c>
      <c r="D27" s="216" t="e">
        <f>'League Play Report'!#REF!</f>
        <v>#REF!</v>
      </c>
      <c r="E27" s="216" t="str">
        <f>'League Play Report'!$G$10</f>
        <v/>
      </c>
      <c r="F27" s="217" t="e">
        <f>'League Play Report'!#REF!</f>
        <v>#REF!</v>
      </c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F497A"/>
  </sheetPr>
  <dimension ref="A1:C1000"/>
  <sheetViews>
    <sheetView workbookViewId="0">
      <selection activeCell="H13" sqref="H13"/>
    </sheetView>
  </sheetViews>
  <sheetFormatPr defaultColWidth="14.4285714285714" defaultRowHeight="15" customHeight="1" outlineLevelCol="2"/>
  <cols>
    <col min="1" max="1" width="10.7142857142857" customWidth="1"/>
    <col min="2" max="2" width="15.4285714285714" customWidth="1"/>
    <col min="3" max="26" width="10.7142857142857" customWidth="1"/>
  </cols>
  <sheetData>
    <row r="1" ht="12.75" customHeight="1" spans="1:3">
      <c r="A1" t="s">
        <v>52</v>
      </c>
      <c r="B1" t="s">
        <v>57</v>
      </c>
      <c r="C1" t="s">
        <v>58</v>
      </c>
    </row>
    <row r="2" ht="12.75" customHeight="1" spans="1:3">
      <c r="A2" s="204">
        <v>3</v>
      </c>
      <c r="B2" s="205" t="s">
        <v>59</v>
      </c>
      <c r="C2" s="206" t="s">
        <v>60</v>
      </c>
    </row>
    <row r="3" ht="12.75" customHeight="1" spans="1:3">
      <c r="A3" s="204">
        <v>5</v>
      </c>
      <c r="B3" s="205" t="s">
        <v>61</v>
      </c>
      <c r="C3" s="206" t="s">
        <v>62</v>
      </c>
    </row>
    <row r="4" ht="12.75" customHeight="1" spans="1:3">
      <c r="A4" s="204">
        <v>7</v>
      </c>
      <c r="B4" s="205" t="s">
        <v>63</v>
      </c>
      <c r="C4" s="206" t="s">
        <v>64</v>
      </c>
    </row>
    <row r="5" ht="12.75" customHeight="1" spans="1:3">
      <c r="A5" s="204">
        <v>9</v>
      </c>
      <c r="B5" s="205" t="s">
        <v>65</v>
      </c>
      <c r="C5" s="206" t="s">
        <v>66</v>
      </c>
    </row>
    <row r="6" ht="12.75" customHeight="1" spans="1:3">
      <c r="A6" s="204">
        <v>11</v>
      </c>
      <c r="B6" s="205" t="s">
        <v>67</v>
      </c>
      <c r="C6" s="206" t="s">
        <v>68</v>
      </c>
    </row>
    <row r="7" ht="12.75" customHeight="1" spans="1:3">
      <c r="A7" s="204">
        <v>13</v>
      </c>
      <c r="B7" s="205" t="s">
        <v>69</v>
      </c>
      <c r="C7" s="206" t="s">
        <v>70</v>
      </c>
    </row>
    <row r="8" ht="12.75" customHeight="1" spans="1:3">
      <c r="A8" s="204">
        <v>15</v>
      </c>
      <c r="B8" s="205" t="s">
        <v>71</v>
      </c>
      <c r="C8" s="206" t="s">
        <v>72</v>
      </c>
    </row>
    <row r="9" ht="12.75" customHeight="1" spans="1:3">
      <c r="A9" s="204">
        <v>17</v>
      </c>
      <c r="B9" s="205" t="s">
        <v>73</v>
      </c>
      <c r="C9" s="206" t="s">
        <v>74</v>
      </c>
    </row>
    <row r="10" ht="12.75" customHeight="1" spans="1:3">
      <c r="A10" s="204">
        <v>19</v>
      </c>
      <c r="B10" s="205" t="s">
        <v>75</v>
      </c>
      <c r="C10" s="206" t="s">
        <v>76</v>
      </c>
    </row>
    <row r="11" ht="12.75" customHeight="1" spans="1:3">
      <c r="A11" s="204">
        <v>21</v>
      </c>
      <c r="B11" s="205" t="s">
        <v>77</v>
      </c>
      <c r="C11" s="206" t="s">
        <v>78</v>
      </c>
    </row>
    <row r="12" ht="12.75" customHeight="1" spans="1:3">
      <c r="A12" s="204">
        <v>23</v>
      </c>
      <c r="B12" s="205" t="s">
        <v>79</v>
      </c>
      <c r="C12" s="206" t="s">
        <v>80</v>
      </c>
    </row>
    <row r="13" ht="12.75" customHeight="1" spans="1:3">
      <c r="A13" s="204">
        <v>25</v>
      </c>
      <c r="B13" s="205" t="s">
        <v>81</v>
      </c>
      <c r="C13" s="206" t="s">
        <v>82</v>
      </c>
    </row>
    <row r="14" ht="12.75" customHeight="1" spans="1:3">
      <c r="A14" s="204">
        <v>27</v>
      </c>
      <c r="B14" s="205" t="s">
        <v>83</v>
      </c>
      <c r="C14" s="206" t="s">
        <v>84</v>
      </c>
    </row>
    <row r="15" ht="12.75" customHeight="1" spans="1:3">
      <c r="A15" s="204">
        <v>29</v>
      </c>
      <c r="B15" s="205" t="s">
        <v>85</v>
      </c>
      <c r="C15" s="206" t="s">
        <v>86</v>
      </c>
    </row>
    <row r="16" ht="12.75" customHeight="1" spans="1:3">
      <c r="A16" s="204">
        <v>31</v>
      </c>
      <c r="B16" s="205" t="s">
        <v>87</v>
      </c>
      <c r="C16" s="206" t="s">
        <v>88</v>
      </c>
    </row>
    <row r="17" ht="12.75" customHeight="1" spans="1:3">
      <c r="A17" s="204">
        <v>35</v>
      </c>
      <c r="B17" s="205" t="s">
        <v>89</v>
      </c>
      <c r="C17" s="206" t="s">
        <v>90</v>
      </c>
    </row>
    <row r="18" ht="12.75" customHeight="1" spans="1:3">
      <c r="A18" s="204">
        <v>41</v>
      </c>
      <c r="B18" s="205" t="s">
        <v>91</v>
      </c>
      <c r="C18" s="206" t="s">
        <v>92</v>
      </c>
    </row>
    <row r="19" ht="12.75" customHeight="1" spans="1:3">
      <c r="A19" s="204">
        <v>43</v>
      </c>
      <c r="B19" s="205" t="s">
        <v>93</v>
      </c>
      <c r="C19" s="206" t="s">
        <v>94</v>
      </c>
    </row>
    <row r="20" ht="12.75" customHeight="1" spans="1:3">
      <c r="A20" s="204">
        <v>55</v>
      </c>
      <c r="B20" s="205" t="s">
        <v>95</v>
      </c>
      <c r="C20" s="206" t="s">
        <v>96</v>
      </c>
    </row>
    <row r="21" ht="12.75" customHeight="1" spans="1:3">
      <c r="A21" s="204">
        <v>57</v>
      </c>
      <c r="B21" s="205" t="s">
        <v>97</v>
      </c>
      <c r="C21" s="206" t="s">
        <v>98</v>
      </c>
    </row>
    <row r="22" ht="12.75" customHeight="1" spans="1:3">
      <c r="A22" s="204">
        <v>59</v>
      </c>
      <c r="B22" s="205" t="s">
        <v>99</v>
      </c>
      <c r="C22" s="206" t="s">
        <v>100</v>
      </c>
    </row>
    <row r="23" ht="12.75" customHeight="1" spans="1:3">
      <c r="A23" s="204">
        <v>61</v>
      </c>
      <c r="B23" s="205" t="s">
        <v>101</v>
      </c>
      <c r="C23" s="206" t="s">
        <v>102</v>
      </c>
    </row>
    <row r="24" ht="12.75" customHeight="1" spans="1:3">
      <c r="A24" s="204">
        <v>65</v>
      </c>
      <c r="B24" s="205" t="s">
        <v>103</v>
      </c>
      <c r="C24" s="206" t="s">
        <v>104</v>
      </c>
    </row>
    <row r="25" ht="12.75" customHeight="1" spans="1:3">
      <c r="A25" s="204">
        <v>67</v>
      </c>
      <c r="B25" s="205" t="s">
        <v>105</v>
      </c>
      <c r="C25" s="206" t="s">
        <v>106</v>
      </c>
    </row>
    <row r="26" ht="12.75" customHeight="1" spans="1:3">
      <c r="A26" s="204">
        <v>69</v>
      </c>
      <c r="B26" s="205" t="s">
        <v>107</v>
      </c>
      <c r="C26" s="206" t="s">
        <v>108</v>
      </c>
    </row>
    <row r="27" ht="12.75" customHeight="1" spans="1:3">
      <c r="A27" s="204">
        <v>71</v>
      </c>
      <c r="B27" s="205" t="s">
        <v>109</v>
      </c>
      <c r="C27" s="206" t="s">
        <v>110</v>
      </c>
    </row>
    <row r="28" ht="12.75" customHeight="1" spans="1:3">
      <c r="A28" s="204">
        <v>73</v>
      </c>
      <c r="B28" s="205" t="s">
        <v>111</v>
      </c>
      <c r="C28" s="206" t="s">
        <v>112</v>
      </c>
    </row>
    <row r="29" ht="12.75" customHeight="1" spans="1:3">
      <c r="A29" s="204">
        <v>77</v>
      </c>
      <c r="B29" s="205" t="s">
        <v>113</v>
      </c>
      <c r="C29" s="206" t="s">
        <v>114</v>
      </c>
    </row>
    <row r="30" ht="12.75" customHeight="1" spans="1:3">
      <c r="A30" s="204">
        <v>79</v>
      </c>
      <c r="B30" s="205" t="s">
        <v>115</v>
      </c>
      <c r="C30" s="206" t="s">
        <v>116</v>
      </c>
    </row>
    <row r="31" ht="12.75" customHeight="1" spans="1:3">
      <c r="A31" s="204">
        <v>81</v>
      </c>
      <c r="B31" s="205" t="s">
        <v>117</v>
      </c>
      <c r="C31" s="206" t="s">
        <v>118</v>
      </c>
    </row>
    <row r="32" ht="12.75" customHeight="1" spans="1:3">
      <c r="A32" s="204">
        <v>85</v>
      </c>
      <c r="B32" s="205" t="s">
        <v>119</v>
      </c>
      <c r="C32" s="206" t="s">
        <v>120</v>
      </c>
    </row>
    <row r="33" ht="12.75" customHeight="1" spans="1:3">
      <c r="A33" s="204">
        <v>87</v>
      </c>
      <c r="B33" s="205" t="s">
        <v>121</v>
      </c>
      <c r="C33" s="206" t="s">
        <v>122</v>
      </c>
    </row>
    <row r="34" ht="12.75" customHeight="1" spans="1:3">
      <c r="A34" s="204">
        <v>89</v>
      </c>
      <c r="B34" s="205" t="s">
        <v>123</v>
      </c>
      <c r="C34" s="206" t="s">
        <v>124</v>
      </c>
    </row>
    <row r="35" ht="12.75" customHeight="1" spans="1:3">
      <c r="A35" s="204">
        <v>91</v>
      </c>
      <c r="B35" s="205" t="s">
        <v>125</v>
      </c>
      <c r="C35" s="206" t="s">
        <v>126</v>
      </c>
    </row>
    <row r="36" ht="12.75" customHeight="1" spans="1:3">
      <c r="A36" s="204">
        <v>93</v>
      </c>
      <c r="B36" s="205" t="s">
        <v>127</v>
      </c>
      <c r="C36" s="206" t="s">
        <v>128</v>
      </c>
    </row>
    <row r="37" ht="12.75" customHeight="1" spans="1:3">
      <c r="A37" s="204">
        <v>95</v>
      </c>
      <c r="B37" s="205" t="s">
        <v>129</v>
      </c>
      <c r="C37" s="206" t="s">
        <v>130</v>
      </c>
    </row>
    <row r="38" ht="12.75" customHeight="1" spans="1:3">
      <c r="A38" s="204">
        <v>97</v>
      </c>
      <c r="B38" s="205" t="s">
        <v>131</v>
      </c>
      <c r="C38" s="206" t="s">
        <v>84</v>
      </c>
    </row>
    <row r="39" ht="12.75" customHeight="1" spans="1:3">
      <c r="A39" s="207"/>
      <c r="B39" s="207"/>
      <c r="C39" s="207"/>
    </row>
    <row r="40" ht="12.75" customHeight="1" spans="1:3">
      <c r="A40" s="207"/>
      <c r="B40" s="207"/>
      <c r="C40" s="207"/>
    </row>
    <row r="41" ht="12.75" customHeight="1" spans="1:3">
      <c r="A41" s="207"/>
      <c r="B41" s="207"/>
      <c r="C41" s="207"/>
    </row>
    <row r="42" ht="12.75" customHeight="1" spans="1:3">
      <c r="A42" s="207"/>
      <c r="B42" s="207"/>
      <c r="C42" s="207"/>
    </row>
    <row r="43" ht="12.75" customHeight="1" spans="1:3">
      <c r="A43" s="207"/>
      <c r="B43" s="207"/>
      <c r="C43" s="207"/>
    </row>
    <row r="44" ht="12.75" customHeight="1" spans="1:3">
      <c r="A44" s="207"/>
      <c r="B44" s="207"/>
      <c r="C44" s="207"/>
    </row>
    <row r="45" ht="12.75" customHeight="1" spans="1:3">
      <c r="A45" s="207"/>
      <c r="B45" s="207"/>
      <c r="C45" s="207"/>
    </row>
    <row r="46" ht="12.75" customHeight="1" spans="1:3">
      <c r="A46" s="207"/>
      <c r="B46" s="207"/>
      <c r="C46" s="207"/>
    </row>
    <row r="47" ht="12.75" customHeight="1" spans="1:3">
      <c r="A47" s="207"/>
      <c r="B47" s="207"/>
      <c r="C47" s="207"/>
    </row>
    <row r="48" ht="12.75" customHeight="1" spans="1:3">
      <c r="A48" s="207"/>
      <c r="B48" s="207"/>
      <c r="C48" s="207"/>
    </row>
    <row r="49" ht="12.75" customHeight="1" spans="1:3">
      <c r="A49" s="207"/>
      <c r="B49" s="207"/>
      <c r="C49" s="207"/>
    </row>
    <row r="50" ht="12.75" customHeight="1" spans="1:3">
      <c r="A50" s="207"/>
      <c r="B50" s="207"/>
      <c r="C50" s="207"/>
    </row>
    <row r="51" ht="12.75" customHeight="1" spans="1:3">
      <c r="A51" s="207"/>
      <c r="B51" s="207"/>
      <c r="C51" s="207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F497A"/>
  </sheetPr>
  <dimension ref="A1:C1000"/>
  <sheetViews>
    <sheetView workbookViewId="0">
      <selection activeCell="H13" sqref="H13"/>
    </sheetView>
  </sheetViews>
  <sheetFormatPr defaultColWidth="14.4285714285714" defaultRowHeight="15" customHeight="1" outlineLevelCol="2"/>
  <cols>
    <col min="1" max="1" width="10.7142857142857" customWidth="1"/>
    <col min="2" max="2" width="22.1428571428571" customWidth="1"/>
    <col min="3" max="26" width="10.7142857142857" customWidth="1"/>
  </cols>
  <sheetData>
    <row r="1" ht="12.75" customHeight="1" spans="1:3">
      <c r="A1" t="s">
        <v>52</v>
      </c>
      <c r="B1" t="s">
        <v>57</v>
      </c>
      <c r="C1" t="s">
        <v>58</v>
      </c>
    </row>
    <row r="2" ht="12.75" customHeight="1" spans="1:3">
      <c r="A2" s="204">
        <v>301</v>
      </c>
      <c r="B2" s="205" t="s">
        <v>132</v>
      </c>
      <c r="C2" s="206" t="s">
        <v>133</v>
      </c>
    </row>
    <row r="3" ht="12.75" customHeight="1" spans="1:3">
      <c r="A3" s="204">
        <v>302</v>
      </c>
      <c r="B3" s="205" t="s">
        <v>134</v>
      </c>
      <c r="C3" s="206" t="s">
        <v>135</v>
      </c>
    </row>
    <row r="4" ht="12.75" customHeight="1" spans="1:3">
      <c r="A4" s="204">
        <v>303</v>
      </c>
      <c r="B4" s="205" t="s">
        <v>136</v>
      </c>
      <c r="C4" s="206" t="s">
        <v>137</v>
      </c>
    </row>
    <row r="5" ht="12.75" customHeight="1" spans="1:3">
      <c r="A5" s="204">
        <v>304</v>
      </c>
      <c r="B5" s="205" t="s">
        <v>138</v>
      </c>
      <c r="C5" s="206" t="s">
        <v>139</v>
      </c>
    </row>
    <row r="6" ht="12.75" customHeight="1" spans="1:3">
      <c r="A6" s="204">
        <v>305</v>
      </c>
      <c r="B6" s="205" t="s">
        <v>140</v>
      </c>
      <c r="C6" s="206" t="s">
        <v>141</v>
      </c>
    </row>
    <row r="7" ht="12.75" customHeight="1" spans="1:3">
      <c r="A7" s="204">
        <v>306</v>
      </c>
      <c r="B7" s="205" t="s">
        <v>142</v>
      </c>
      <c r="C7" s="206" t="s">
        <v>143</v>
      </c>
    </row>
    <row r="8" ht="12.75" customHeight="1" spans="1:3">
      <c r="A8" s="204">
        <v>307</v>
      </c>
      <c r="B8" s="205" t="s">
        <v>144</v>
      </c>
      <c r="C8" s="206" t="s">
        <v>145</v>
      </c>
    </row>
    <row r="9" ht="12.75" customHeight="1" spans="1:3">
      <c r="A9" s="204">
        <v>308</v>
      </c>
      <c r="B9" s="205" t="s">
        <v>146</v>
      </c>
      <c r="C9" s="206" t="s">
        <v>147</v>
      </c>
    </row>
    <row r="10" ht="12.75" customHeight="1" spans="1:3">
      <c r="A10" s="204">
        <v>309</v>
      </c>
      <c r="B10" s="205" t="s">
        <v>148</v>
      </c>
      <c r="C10" s="206" t="s">
        <v>149</v>
      </c>
    </row>
    <row r="11" ht="12.75" customHeight="1" spans="1:3">
      <c r="A11" s="204">
        <v>310</v>
      </c>
      <c r="B11" s="205" t="s">
        <v>150</v>
      </c>
      <c r="C11" s="206" t="s">
        <v>151</v>
      </c>
    </row>
    <row r="12" ht="12.75" customHeight="1" spans="1:3">
      <c r="A12" s="204">
        <v>311</v>
      </c>
      <c r="B12" s="205" t="s">
        <v>152</v>
      </c>
      <c r="C12" s="206" t="s">
        <v>153</v>
      </c>
    </row>
    <row r="13" ht="12.75" customHeight="1" spans="1:3">
      <c r="A13" s="204">
        <v>312</v>
      </c>
      <c r="B13" s="205" t="s">
        <v>154</v>
      </c>
      <c r="C13" s="206" t="s">
        <v>137</v>
      </c>
    </row>
    <row r="14" ht="12.75" customHeight="1" spans="1:3">
      <c r="A14" s="204">
        <v>313</v>
      </c>
      <c r="B14" s="205" t="s">
        <v>155</v>
      </c>
      <c r="C14" s="206" t="s">
        <v>133</v>
      </c>
    </row>
    <row r="15" ht="12.75" customHeight="1" spans="1:3">
      <c r="A15" s="204">
        <v>314</v>
      </c>
      <c r="B15" s="205" t="s">
        <v>156</v>
      </c>
      <c r="C15" s="206" t="s">
        <v>157</v>
      </c>
    </row>
    <row r="16" ht="12.75" customHeight="1" spans="1:3">
      <c r="A16" s="204">
        <v>315</v>
      </c>
      <c r="B16" s="205" t="s">
        <v>158</v>
      </c>
      <c r="C16" s="206" t="s">
        <v>106</v>
      </c>
    </row>
    <row r="17" ht="12.75" customHeight="1" spans="1:3">
      <c r="A17" s="204">
        <v>316</v>
      </c>
      <c r="B17" s="205" t="s">
        <v>159</v>
      </c>
      <c r="C17" s="206" t="s">
        <v>160</v>
      </c>
    </row>
    <row r="18" ht="12.75" customHeight="1" spans="1:3">
      <c r="A18" s="204">
        <v>317</v>
      </c>
      <c r="B18" s="205" t="s">
        <v>161</v>
      </c>
      <c r="C18" s="206" t="s">
        <v>162</v>
      </c>
    </row>
    <row r="19" ht="12.75" customHeight="1" spans="1:3">
      <c r="A19" s="204">
        <v>318</v>
      </c>
      <c r="B19" s="205" t="s">
        <v>163</v>
      </c>
      <c r="C19" s="206" t="s">
        <v>133</v>
      </c>
    </row>
    <row r="20" ht="12.75" customHeight="1" spans="1:3">
      <c r="A20" s="204">
        <v>319</v>
      </c>
      <c r="B20" s="205" t="s">
        <v>164</v>
      </c>
      <c r="C20" s="206" t="s">
        <v>165</v>
      </c>
    </row>
    <row r="21" ht="12.75" customHeight="1" spans="1:3">
      <c r="A21" s="204">
        <v>320</v>
      </c>
      <c r="B21" s="205" t="s">
        <v>166</v>
      </c>
      <c r="C21" s="206" t="s">
        <v>167</v>
      </c>
    </row>
    <row r="22" ht="12.75" customHeight="1" spans="1:3">
      <c r="A22" s="204">
        <v>321</v>
      </c>
      <c r="B22" s="205" t="s">
        <v>168</v>
      </c>
      <c r="C22" s="206" t="s">
        <v>169</v>
      </c>
    </row>
    <row r="23" ht="12.75" customHeight="1" spans="1:3">
      <c r="A23" s="204">
        <v>322</v>
      </c>
      <c r="B23" s="205" t="s">
        <v>170</v>
      </c>
      <c r="C23" s="206" t="s">
        <v>171</v>
      </c>
    </row>
    <row r="24" ht="12.75" customHeight="1" spans="1:3">
      <c r="A24" s="204">
        <v>323</v>
      </c>
      <c r="B24" s="205" t="s">
        <v>172</v>
      </c>
      <c r="C24" s="206" t="s">
        <v>173</v>
      </c>
    </row>
    <row r="25" ht="12.75" customHeight="1" spans="1:3">
      <c r="A25" s="204">
        <v>324</v>
      </c>
      <c r="B25" s="205" t="s">
        <v>174</v>
      </c>
      <c r="C25" s="206" t="s">
        <v>62</v>
      </c>
    </row>
    <row r="26" ht="12.75" customHeight="1" spans="1:3">
      <c r="A26" s="204">
        <v>325</v>
      </c>
      <c r="B26" s="205" t="s">
        <v>175</v>
      </c>
      <c r="C26" s="206" t="s">
        <v>176</v>
      </c>
    </row>
    <row r="27" ht="12.75" customHeight="1" spans="1:3">
      <c r="A27" s="204">
        <v>326</v>
      </c>
      <c r="B27" s="205" t="s">
        <v>177</v>
      </c>
      <c r="C27" s="206" t="s">
        <v>160</v>
      </c>
    </row>
    <row r="28" ht="12.75" customHeight="1" spans="1:3">
      <c r="A28" s="204">
        <v>327</v>
      </c>
      <c r="B28" s="205" t="s">
        <v>178</v>
      </c>
      <c r="C28" s="206" t="s">
        <v>179</v>
      </c>
    </row>
    <row r="29" ht="12.75" customHeight="1" spans="1:3">
      <c r="A29" s="204">
        <v>328</v>
      </c>
      <c r="B29" s="205" t="s">
        <v>180</v>
      </c>
      <c r="C29" s="206" t="s">
        <v>181</v>
      </c>
    </row>
    <row r="30" ht="12.75" customHeight="1" spans="1:3">
      <c r="A30" s="204">
        <v>329</v>
      </c>
      <c r="B30" s="205" t="s">
        <v>182</v>
      </c>
      <c r="C30" s="206" t="s">
        <v>181</v>
      </c>
    </row>
    <row r="31" ht="12.75" customHeight="1" spans="1:3">
      <c r="A31" s="204">
        <v>330</v>
      </c>
      <c r="B31" s="205" t="s">
        <v>183</v>
      </c>
      <c r="C31" s="206" t="s">
        <v>184</v>
      </c>
    </row>
    <row r="32" ht="12.75" customHeight="1" spans="1:3">
      <c r="A32" s="204">
        <v>331</v>
      </c>
      <c r="B32" s="205" t="s">
        <v>185</v>
      </c>
      <c r="C32" s="206" t="s">
        <v>88</v>
      </c>
    </row>
    <row r="33" ht="12.75" customHeight="1" spans="1:3">
      <c r="A33" s="204">
        <v>332</v>
      </c>
      <c r="B33" s="205" t="s">
        <v>186</v>
      </c>
      <c r="C33" s="206" t="s">
        <v>187</v>
      </c>
    </row>
    <row r="34" ht="12.75" customHeight="1" spans="1:3">
      <c r="A34" s="204">
        <v>333</v>
      </c>
      <c r="B34" s="205" t="s">
        <v>188</v>
      </c>
      <c r="C34" s="206" t="s">
        <v>189</v>
      </c>
    </row>
    <row r="35" ht="12.75" customHeight="1" spans="1:3">
      <c r="A35" s="204">
        <v>334</v>
      </c>
      <c r="B35" s="205" t="s">
        <v>190</v>
      </c>
      <c r="C35" s="206" t="s">
        <v>191</v>
      </c>
    </row>
    <row r="36" ht="12.75" customHeight="1" spans="1:3">
      <c r="A36" s="204">
        <v>335</v>
      </c>
      <c r="B36" s="205" t="s">
        <v>192</v>
      </c>
      <c r="C36" s="206" t="s">
        <v>100</v>
      </c>
    </row>
    <row r="37" ht="12.75" customHeight="1" spans="1:3">
      <c r="A37" s="204">
        <v>336</v>
      </c>
      <c r="B37" s="205" t="s">
        <v>193</v>
      </c>
      <c r="C37" s="206" t="s">
        <v>194</v>
      </c>
    </row>
    <row r="38" ht="12.75" customHeight="1" spans="1:3">
      <c r="A38" s="204">
        <v>337</v>
      </c>
      <c r="B38" s="205" t="s">
        <v>195</v>
      </c>
      <c r="C38" s="206" t="s">
        <v>196</v>
      </c>
    </row>
    <row r="39" ht="12.75" customHeight="1" spans="1:3">
      <c r="A39" s="207"/>
      <c r="B39" s="207"/>
      <c r="C39" s="207"/>
    </row>
    <row r="40" ht="12.75" customHeight="1" spans="1:3">
      <c r="A40" s="207"/>
      <c r="B40" s="207"/>
      <c r="C40" s="207"/>
    </row>
    <row r="41" ht="12.75" customHeight="1" spans="1:3">
      <c r="A41" s="207"/>
      <c r="B41" s="207"/>
      <c r="C41" s="207"/>
    </row>
    <row r="42" ht="12.75" customHeight="1" spans="1:3">
      <c r="A42" s="207"/>
      <c r="B42" s="207"/>
      <c r="C42" s="207"/>
    </row>
    <row r="43" ht="12.75" customHeight="1" spans="1:3">
      <c r="A43" s="207"/>
      <c r="B43" s="207"/>
      <c r="C43" s="207"/>
    </row>
    <row r="44" ht="12.75" customHeight="1" spans="1:3">
      <c r="A44" s="207"/>
      <c r="B44" s="207"/>
      <c r="C44" s="207"/>
    </row>
    <row r="45" ht="12.75" customHeight="1" spans="1:3">
      <c r="A45" s="207"/>
      <c r="B45" s="207"/>
      <c r="C45" s="207"/>
    </row>
    <row r="46" ht="12.75" customHeight="1" spans="1:3">
      <c r="A46" s="207"/>
      <c r="B46" s="207"/>
      <c r="C46" s="207"/>
    </row>
    <row r="47" ht="12.75" customHeight="1" spans="1:3">
      <c r="A47" s="207"/>
      <c r="B47" s="207"/>
      <c r="C47" s="207"/>
    </row>
    <row r="48" ht="12.75" customHeight="1" spans="1:3">
      <c r="A48" s="207"/>
      <c r="B48" s="207"/>
      <c r="C48" s="207"/>
    </row>
    <row r="49" ht="12.75" customHeight="1" spans="1:3">
      <c r="A49" s="207"/>
      <c r="B49" s="207"/>
      <c r="C49" s="207"/>
    </row>
    <row r="50" ht="12.75" customHeight="1" spans="1:3">
      <c r="A50" s="207"/>
      <c r="B50" s="207"/>
      <c r="C50" s="207"/>
    </row>
    <row r="51" ht="12.75" customHeight="1" spans="1:3">
      <c r="A51" s="207"/>
      <c r="B51" s="207"/>
      <c r="C51" s="207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  <pageSetUpPr fitToPage="1"/>
  </sheetPr>
  <dimension ref="A1:Q1002"/>
  <sheetViews>
    <sheetView workbookViewId="0">
      <pane ySplit="4" topLeftCell="A5" activePane="bottomLeft" state="frozen"/>
      <selection/>
      <selection pane="bottomLeft" activeCell="B29" sqref="B29"/>
    </sheetView>
  </sheetViews>
  <sheetFormatPr defaultColWidth="14.4285714285714" defaultRowHeight="15" customHeight="1"/>
  <cols>
    <col min="1" max="1" width="5.85714285714286" customWidth="1"/>
    <col min="2" max="2" width="15" customWidth="1"/>
    <col min="3" max="3" width="22.1428571428571" customWidth="1"/>
    <col min="4" max="4" width="7.57142857142857" customWidth="1"/>
    <col min="5" max="5" width="7.42857142857143" customWidth="1"/>
    <col min="6" max="6" width="13.2857142857143" customWidth="1"/>
    <col min="7" max="7" width="10.4285714285714" customWidth="1"/>
    <col min="8" max="8" width="18.5714285714286" customWidth="1"/>
    <col min="9" max="9" width="6.28571428571429" customWidth="1"/>
    <col min="10" max="18" width="10.7142857142857" customWidth="1"/>
    <col min="19" max="19" width="14.5714285714286" customWidth="1"/>
    <col min="20" max="26" width="10.7142857142857" customWidth="1"/>
  </cols>
  <sheetData>
    <row r="1" ht="7.15" customHeight="1" spans="1:17">
      <c r="A1" s="57"/>
      <c r="B1" s="57"/>
      <c r="C1" s="58"/>
      <c r="D1" s="57"/>
      <c r="E1" s="60"/>
      <c r="F1" s="59"/>
      <c r="G1" s="59"/>
      <c r="H1" s="60"/>
      <c r="I1" s="1"/>
      <c r="J1" s="1"/>
      <c r="L1" s="1"/>
      <c r="N1" s="1"/>
      <c r="Q1" t="str">
        <f>C1&amp;"-"&amp;G1</f>
        <v>-</v>
      </c>
    </row>
    <row r="2" ht="12.75" customHeight="1" spans="1:14">
      <c r="A2" s="57"/>
      <c r="B2" s="57"/>
      <c r="C2" s="58"/>
      <c r="D2" s="57"/>
      <c r="E2" s="60"/>
      <c r="F2" s="59"/>
      <c r="G2" s="59"/>
      <c r="H2" s="59"/>
      <c r="I2" s="60"/>
      <c r="J2" s="1"/>
      <c r="L2" s="1"/>
      <c r="N2" s="1"/>
    </row>
    <row r="3" ht="12.75" customHeight="1" spans="1:9">
      <c r="A3" s="57"/>
      <c r="B3" s="57"/>
      <c r="C3" s="61" t="s">
        <v>4</v>
      </c>
      <c r="D3" s="57"/>
      <c r="E3" s="60"/>
      <c r="F3" s="62"/>
      <c r="G3" s="62"/>
      <c r="H3" s="62" t="s">
        <v>9</v>
      </c>
      <c r="I3" s="60"/>
    </row>
    <row r="4" ht="12.75" customHeight="1" spans="1:10">
      <c r="A4" s="63" t="s">
        <v>197</v>
      </c>
      <c r="B4" s="64" t="s">
        <v>198</v>
      </c>
      <c r="C4" s="63" t="s">
        <v>57</v>
      </c>
      <c r="D4" s="63" t="s">
        <v>58</v>
      </c>
      <c r="E4" s="63" t="s">
        <v>197</v>
      </c>
      <c r="F4" s="65" t="s">
        <v>198</v>
      </c>
      <c r="G4" s="144" t="s">
        <v>199</v>
      </c>
      <c r="H4" s="63" t="s">
        <v>57</v>
      </c>
      <c r="I4" s="111" t="s">
        <v>58</v>
      </c>
      <c r="J4" s="178"/>
    </row>
    <row r="5" ht="12.75" customHeight="1" spans="1:9">
      <c r="A5" s="66">
        <v>1</v>
      </c>
      <c r="B5" s="145"/>
      <c r="C5" s="146"/>
      <c r="D5" s="147"/>
      <c r="E5" s="148">
        <v>1</v>
      </c>
      <c r="F5" s="149"/>
      <c r="G5" s="149"/>
      <c r="H5" s="149"/>
      <c r="I5" s="149"/>
    </row>
    <row r="6" ht="12.75" customHeight="1" spans="1:9">
      <c r="A6" s="66">
        <v>2</v>
      </c>
      <c r="B6" s="145"/>
      <c r="C6" s="146"/>
      <c r="D6" s="147"/>
      <c r="E6" s="148">
        <v>2</v>
      </c>
      <c r="F6" s="149"/>
      <c r="G6" s="149"/>
      <c r="H6" s="149"/>
      <c r="I6" s="149"/>
    </row>
    <row r="7" ht="12.75" customHeight="1" spans="1:9">
      <c r="A7" s="66">
        <v>3</v>
      </c>
      <c r="B7" s="145"/>
      <c r="C7" s="146"/>
      <c r="D7" s="147"/>
      <c r="E7" s="148">
        <v>3</v>
      </c>
      <c r="F7" s="149"/>
      <c r="G7" s="149"/>
      <c r="H7" s="149"/>
      <c r="I7" s="149"/>
    </row>
    <row r="8" ht="12.75" customHeight="1" spans="1:9">
      <c r="A8" s="66">
        <v>4</v>
      </c>
      <c r="B8" s="145"/>
      <c r="C8" s="150"/>
      <c r="D8" s="151"/>
      <c r="E8" s="148">
        <v>4</v>
      </c>
      <c r="F8" s="149"/>
      <c r="G8" s="149"/>
      <c r="H8" s="149"/>
      <c r="I8" s="149"/>
    </row>
    <row r="9" ht="12.75" customHeight="1" spans="1:9">
      <c r="A9" s="66">
        <v>5</v>
      </c>
      <c r="B9" s="145"/>
      <c r="C9" s="152"/>
      <c r="D9" s="147"/>
      <c r="E9" s="148">
        <v>5</v>
      </c>
      <c r="F9" s="149"/>
      <c r="G9" s="149"/>
      <c r="H9" s="149"/>
      <c r="I9" s="149"/>
    </row>
    <row r="10" ht="12.75" customHeight="1" spans="1:9">
      <c r="A10" s="66">
        <v>6</v>
      </c>
      <c r="B10" s="153"/>
      <c r="C10" s="152"/>
      <c r="D10" s="147"/>
      <c r="E10" s="148">
        <v>6</v>
      </c>
      <c r="F10" s="149"/>
      <c r="G10" s="149"/>
      <c r="H10" s="149"/>
      <c r="I10" s="149"/>
    </row>
    <row r="11" ht="12.75" customHeight="1" spans="1:9">
      <c r="A11" s="66">
        <v>7</v>
      </c>
      <c r="B11" s="153"/>
      <c r="C11" s="146"/>
      <c r="D11" s="147"/>
      <c r="E11" s="148">
        <v>7</v>
      </c>
      <c r="F11" s="149"/>
      <c r="G11" s="149"/>
      <c r="H11" s="149"/>
      <c r="I11" s="149"/>
    </row>
    <row r="12" ht="12.75" customHeight="1" spans="1:9">
      <c r="A12" s="66">
        <v>8</v>
      </c>
      <c r="B12" s="145"/>
      <c r="C12" s="146"/>
      <c r="D12" s="147"/>
      <c r="E12" s="148">
        <v>8</v>
      </c>
      <c r="F12" s="149"/>
      <c r="G12" s="149"/>
      <c r="H12" s="149"/>
      <c r="I12" s="149"/>
    </row>
    <row r="13" ht="12.75" customHeight="1" spans="1:9">
      <c r="A13" s="66">
        <v>9</v>
      </c>
      <c r="B13" s="145"/>
      <c r="C13" s="146"/>
      <c r="D13" s="147"/>
      <c r="E13" s="148">
        <v>9</v>
      </c>
      <c r="F13" s="149"/>
      <c r="G13" s="149"/>
      <c r="H13" s="149"/>
      <c r="I13" s="149"/>
    </row>
    <row r="14" ht="12.75" customHeight="1" spans="1:9">
      <c r="A14" s="66">
        <v>10</v>
      </c>
      <c r="B14" s="145"/>
      <c r="C14" s="146"/>
      <c r="D14" s="147"/>
      <c r="E14" s="148">
        <v>10</v>
      </c>
      <c r="F14" s="149"/>
      <c r="G14" s="149"/>
      <c r="H14" s="149"/>
      <c r="I14" s="149"/>
    </row>
    <row r="15" ht="12.75" customHeight="1" spans="1:9">
      <c r="A15" s="66">
        <v>11</v>
      </c>
      <c r="B15" s="145"/>
      <c r="C15" s="146"/>
      <c r="D15" s="147"/>
      <c r="E15" s="148">
        <v>11</v>
      </c>
      <c r="F15" s="149"/>
      <c r="G15" s="149"/>
      <c r="H15" s="149"/>
      <c r="I15" s="149"/>
    </row>
    <row r="16" ht="12.75" customHeight="1" spans="1:9">
      <c r="A16" s="66">
        <v>12</v>
      </c>
      <c r="B16" s="145"/>
      <c r="C16" s="154"/>
      <c r="D16" s="151"/>
      <c r="E16" s="148">
        <v>12</v>
      </c>
      <c r="F16" s="149"/>
      <c r="G16" s="149"/>
      <c r="H16" s="149"/>
      <c r="I16" s="149"/>
    </row>
    <row r="17" ht="12.75" customHeight="1" spans="1:9">
      <c r="A17" s="66">
        <v>13</v>
      </c>
      <c r="B17" s="145"/>
      <c r="C17" s="146"/>
      <c r="D17" s="147"/>
      <c r="E17" s="148">
        <v>13</v>
      </c>
      <c r="F17" s="149"/>
      <c r="G17" s="149"/>
      <c r="H17" s="149"/>
      <c r="I17" s="149"/>
    </row>
    <row r="18" ht="12.75" customHeight="1" spans="1:9">
      <c r="A18" s="66">
        <v>14</v>
      </c>
      <c r="B18" s="145"/>
      <c r="C18" s="146"/>
      <c r="D18" s="147"/>
      <c r="E18" s="148">
        <v>14</v>
      </c>
      <c r="F18" s="149"/>
      <c r="G18" s="149"/>
      <c r="H18" s="149"/>
      <c r="I18" s="149"/>
    </row>
    <row r="19" ht="12.75" customHeight="1" spans="1:9">
      <c r="A19" s="66">
        <v>15</v>
      </c>
      <c r="B19" s="145"/>
      <c r="C19" s="146"/>
      <c r="D19" s="147"/>
      <c r="E19" s="148">
        <v>15</v>
      </c>
      <c r="F19" s="149"/>
      <c r="G19" s="149"/>
      <c r="H19" s="149"/>
      <c r="I19" s="149"/>
    </row>
    <row r="20" ht="12.75" customHeight="1" spans="1:9">
      <c r="A20" s="66">
        <v>16</v>
      </c>
      <c r="B20" s="145"/>
      <c r="C20" s="146"/>
      <c r="D20" s="147"/>
      <c r="E20" s="148">
        <v>16</v>
      </c>
      <c r="F20" s="149"/>
      <c r="G20" s="149"/>
      <c r="H20" s="149"/>
      <c r="I20" s="149"/>
    </row>
    <row r="21" ht="12.75" customHeight="1" spans="1:9">
      <c r="A21" s="66">
        <v>17</v>
      </c>
      <c r="B21" s="145"/>
      <c r="C21" s="146"/>
      <c r="D21" s="147"/>
      <c r="E21" s="148">
        <v>17</v>
      </c>
      <c r="F21" s="149"/>
      <c r="G21" s="149"/>
      <c r="H21" s="149"/>
      <c r="I21" s="149"/>
    </row>
    <row r="22" ht="12.75" customHeight="1" spans="1:9">
      <c r="A22" s="66">
        <v>18</v>
      </c>
      <c r="B22" s="145"/>
      <c r="C22" s="150"/>
      <c r="D22" s="151"/>
      <c r="E22" s="148">
        <v>18</v>
      </c>
      <c r="F22" s="149"/>
      <c r="G22" s="149"/>
      <c r="H22" s="149"/>
      <c r="I22" s="149"/>
    </row>
    <row r="23" ht="12.75" customHeight="1" spans="1:9">
      <c r="A23" s="66">
        <v>19</v>
      </c>
      <c r="B23" s="145"/>
      <c r="C23" s="146"/>
      <c r="D23" s="147"/>
      <c r="E23" s="148">
        <v>19</v>
      </c>
      <c r="F23" s="149"/>
      <c r="G23" s="149"/>
      <c r="H23" s="149"/>
      <c r="I23" s="149"/>
    </row>
    <row r="24" ht="12.75" customHeight="1" spans="1:9">
      <c r="A24" s="66">
        <v>20</v>
      </c>
      <c r="B24" s="145"/>
      <c r="C24" s="146"/>
      <c r="D24" s="155"/>
      <c r="E24" s="148">
        <v>20</v>
      </c>
      <c r="F24" s="149"/>
      <c r="G24" s="149"/>
      <c r="H24" s="149"/>
      <c r="I24" s="149"/>
    </row>
    <row r="25" ht="12.75" customHeight="1" spans="1:9">
      <c r="A25" s="66">
        <v>21</v>
      </c>
      <c r="B25" s="145"/>
      <c r="C25" s="154"/>
      <c r="D25" s="151"/>
      <c r="E25" s="148">
        <v>21</v>
      </c>
      <c r="F25" s="149"/>
      <c r="G25" s="149"/>
      <c r="H25" s="149"/>
      <c r="I25" s="149"/>
    </row>
    <row r="26" ht="12.75" customHeight="1" spans="1:9">
      <c r="A26" s="66">
        <v>22</v>
      </c>
      <c r="B26" s="145"/>
      <c r="C26" s="146"/>
      <c r="D26" s="147"/>
      <c r="E26" s="148">
        <v>22</v>
      </c>
      <c r="F26" s="149"/>
      <c r="G26" s="149"/>
      <c r="H26" s="149"/>
      <c r="I26" s="149"/>
    </row>
    <row r="27" ht="12.75" customHeight="1" spans="1:9">
      <c r="A27" s="66">
        <v>23</v>
      </c>
      <c r="B27" s="145"/>
      <c r="C27" s="146"/>
      <c r="D27" s="147"/>
      <c r="E27" s="148">
        <v>23</v>
      </c>
      <c r="F27" s="149"/>
      <c r="G27" s="149"/>
      <c r="H27" s="149"/>
      <c r="I27" s="149"/>
    </row>
    <row r="28" ht="12.75" customHeight="1" spans="1:9">
      <c r="A28" s="66">
        <v>24</v>
      </c>
      <c r="B28" s="145"/>
      <c r="C28" s="152"/>
      <c r="D28" s="151"/>
      <c r="E28" s="148">
        <v>24</v>
      </c>
      <c r="F28" s="149"/>
      <c r="G28" s="149"/>
      <c r="H28" s="149"/>
      <c r="I28" s="149"/>
    </row>
    <row r="29" ht="12.75" customHeight="1" spans="1:9">
      <c r="A29" s="66">
        <v>25</v>
      </c>
      <c r="B29" s="145"/>
      <c r="C29" s="146"/>
      <c r="D29" s="147"/>
      <c r="E29" s="148">
        <v>25</v>
      </c>
      <c r="F29" s="149"/>
      <c r="G29" s="149"/>
      <c r="H29" s="149"/>
      <c r="I29" s="149"/>
    </row>
    <row r="30" ht="12.75" customHeight="1" spans="1:9">
      <c r="A30" s="66">
        <v>26</v>
      </c>
      <c r="B30" s="145"/>
      <c r="C30" s="146"/>
      <c r="D30" s="147"/>
      <c r="E30" s="148">
        <v>26</v>
      </c>
      <c r="F30" s="149"/>
      <c r="G30" s="149"/>
      <c r="H30" s="149"/>
      <c r="I30" s="149"/>
    </row>
    <row r="31" ht="12.75" customHeight="1" spans="1:9">
      <c r="A31" s="66">
        <v>27</v>
      </c>
      <c r="B31" s="145"/>
      <c r="C31" s="146"/>
      <c r="D31" s="147"/>
      <c r="E31" s="148">
        <v>27</v>
      </c>
      <c r="F31" s="149"/>
      <c r="G31" s="149"/>
      <c r="H31" s="149"/>
      <c r="I31" s="149"/>
    </row>
    <row r="32" ht="12.75" customHeight="1" spans="1:9">
      <c r="A32" s="66">
        <v>28</v>
      </c>
      <c r="B32" s="145"/>
      <c r="C32" s="152"/>
      <c r="D32" s="151"/>
      <c r="E32" s="148">
        <v>28</v>
      </c>
      <c r="F32" s="149"/>
      <c r="G32" s="149"/>
      <c r="H32" s="149"/>
      <c r="I32" s="149"/>
    </row>
    <row r="33" ht="12.75" customHeight="1" spans="1:9">
      <c r="A33" s="66">
        <v>29</v>
      </c>
      <c r="B33" s="145"/>
      <c r="C33" s="146"/>
      <c r="D33" s="147"/>
      <c r="E33" s="148">
        <v>29</v>
      </c>
      <c r="F33" s="149"/>
      <c r="G33" s="149"/>
      <c r="H33" s="149"/>
      <c r="I33" s="149"/>
    </row>
    <row r="34" ht="12.75" customHeight="1" spans="1:9">
      <c r="A34" s="66">
        <v>30</v>
      </c>
      <c r="B34" s="145"/>
      <c r="C34" s="152"/>
      <c r="D34" s="151"/>
      <c r="E34" s="148">
        <v>30</v>
      </c>
      <c r="F34" s="149"/>
      <c r="G34" s="149"/>
      <c r="H34" s="149"/>
      <c r="I34" s="149"/>
    </row>
    <row r="35" ht="12.75" customHeight="1" spans="1:9">
      <c r="A35" s="66">
        <v>31</v>
      </c>
      <c r="B35" s="145"/>
      <c r="C35" s="146"/>
      <c r="D35" s="147"/>
      <c r="E35" s="148">
        <v>31</v>
      </c>
      <c r="F35" s="149"/>
      <c r="G35" s="149"/>
      <c r="H35" s="149"/>
      <c r="I35" s="149"/>
    </row>
    <row r="36" ht="12.75" customHeight="1" spans="1:9">
      <c r="A36" s="66">
        <v>32</v>
      </c>
      <c r="B36" s="145"/>
      <c r="C36" s="146"/>
      <c r="D36" s="147"/>
      <c r="E36" s="148">
        <v>32</v>
      </c>
      <c r="F36" s="149"/>
      <c r="G36" s="149"/>
      <c r="H36" s="149"/>
      <c r="I36" s="149"/>
    </row>
    <row r="37" ht="12.75" customHeight="1" spans="1:9">
      <c r="A37" s="66">
        <v>33</v>
      </c>
      <c r="B37" s="145"/>
      <c r="C37" s="146"/>
      <c r="D37" s="147"/>
      <c r="E37" s="148">
        <v>33</v>
      </c>
      <c r="F37" s="149"/>
      <c r="G37" s="149"/>
      <c r="H37" s="149"/>
      <c r="I37" s="149"/>
    </row>
    <row r="38" ht="12.75" customHeight="1" spans="1:9">
      <c r="A38" s="66">
        <v>34</v>
      </c>
      <c r="B38" s="145"/>
      <c r="C38" s="146"/>
      <c r="D38" s="147"/>
      <c r="E38" s="148">
        <v>34</v>
      </c>
      <c r="F38" s="149"/>
      <c r="G38" s="149"/>
      <c r="H38" s="149"/>
      <c r="I38" s="149"/>
    </row>
    <row r="39" ht="12.75" customHeight="1" spans="1:9">
      <c r="A39" s="66">
        <v>35</v>
      </c>
      <c r="B39" s="145"/>
      <c r="C39" s="152"/>
      <c r="D39" s="156"/>
      <c r="E39" s="148">
        <v>35</v>
      </c>
      <c r="F39" s="157"/>
      <c r="G39" s="157"/>
      <c r="H39" s="157"/>
      <c r="I39" s="157"/>
    </row>
    <row r="40" ht="12.75" customHeight="1" spans="1:9">
      <c r="A40" s="66">
        <v>36</v>
      </c>
      <c r="B40" s="145"/>
      <c r="C40" s="146"/>
      <c r="D40" s="147"/>
      <c r="E40" s="148">
        <v>36</v>
      </c>
      <c r="F40" s="158"/>
      <c r="G40" s="158"/>
      <c r="H40" s="159"/>
      <c r="I40" s="179"/>
    </row>
    <row r="41" ht="12.75" customHeight="1" spans="1:9">
      <c r="A41" s="66">
        <v>37</v>
      </c>
      <c r="B41" s="145"/>
      <c r="C41" s="146"/>
      <c r="D41" s="147"/>
      <c r="E41" s="148">
        <v>37</v>
      </c>
      <c r="F41" s="158"/>
      <c r="G41" s="158"/>
      <c r="H41" s="159"/>
      <c r="I41" s="179"/>
    </row>
    <row r="42" ht="12.75" customHeight="1" spans="1:9">
      <c r="A42" s="66">
        <v>38</v>
      </c>
      <c r="B42" s="145"/>
      <c r="C42" s="152"/>
      <c r="D42" s="151"/>
      <c r="E42" s="148">
        <v>38</v>
      </c>
      <c r="F42" s="158"/>
      <c r="G42" s="158"/>
      <c r="H42" s="159"/>
      <c r="I42" s="179"/>
    </row>
    <row r="43" ht="12.75" customHeight="1" spans="1:9">
      <c r="A43" s="66">
        <v>39</v>
      </c>
      <c r="B43" s="145"/>
      <c r="C43" s="146"/>
      <c r="D43" s="147"/>
      <c r="E43" s="148">
        <v>39</v>
      </c>
      <c r="F43" s="158"/>
      <c r="G43" s="158"/>
      <c r="H43" s="159"/>
      <c r="I43" s="179"/>
    </row>
    <row r="44" ht="12.75" customHeight="1" spans="1:9">
      <c r="A44" s="66">
        <v>40</v>
      </c>
      <c r="B44" s="145"/>
      <c r="C44" s="146"/>
      <c r="D44" s="147"/>
      <c r="E44" s="148">
        <v>40</v>
      </c>
      <c r="F44" s="158"/>
      <c r="G44" s="158"/>
      <c r="H44" s="159"/>
      <c r="I44" s="179"/>
    </row>
    <row r="45" ht="12.75" customHeight="1" spans="1:9">
      <c r="A45" s="66">
        <v>41</v>
      </c>
      <c r="B45" s="145"/>
      <c r="C45" s="150"/>
      <c r="D45" s="151"/>
      <c r="E45" s="148">
        <v>41</v>
      </c>
      <c r="F45" s="158"/>
      <c r="G45" s="158"/>
      <c r="H45" s="159"/>
      <c r="I45" s="179"/>
    </row>
    <row r="46" ht="12.75" customHeight="1" spans="1:9">
      <c r="A46" s="66">
        <v>42</v>
      </c>
      <c r="B46" s="145"/>
      <c r="C46" s="160"/>
      <c r="D46" s="156"/>
      <c r="E46" s="148">
        <v>42</v>
      </c>
      <c r="F46" s="158"/>
      <c r="G46" s="158"/>
      <c r="H46" s="159"/>
      <c r="I46" s="179"/>
    </row>
    <row r="47" ht="12.75" customHeight="1" spans="1:9">
      <c r="A47" s="66">
        <v>43</v>
      </c>
      <c r="B47" s="145"/>
      <c r="C47" s="146"/>
      <c r="D47" s="147"/>
      <c r="E47" s="148">
        <v>43</v>
      </c>
      <c r="F47" s="161"/>
      <c r="G47" s="161"/>
      <c r="H47" s="162"/>
      <c r="I47" s="180"/>
    </row>
    <row r="48" ht="12.75" customHeight="1" spans="1:9">
      <c r="A48" s="66">
        <v>44</v>
      </c>
      <c r="B48" s="163"/>
      <c r="C48" s="164"/>
      <c r="D48" s="165"/>
      <c r="E48" s="148">
        <v>44</v>
      </c>
      <c r="F48" s="166"/>
      <c r="G48" s="166"/>
      <c r="H48" s="167"/>
      <c r="I48" s="181"/>
    </row>
    <row r="49" ht="12.75" customHeight="1" spans="1:9">
      <c r="A49" s="66">
        <v>45</v>
      </c>
      <c r="B49" s="168"/>
      <c r="C49" s="169"/>
      <c r="D49" s="170"/>
      <c r="E49" s="148">
        <v>45</v>
      </c>
      <c r="F49" s="166"/>
      <c r="G49" s="166"/>
      <c r="H49" s="167"/>
      <c r="I49" s="181"/>
    </row>
    <row r="50" ht="12.75" customHeight="1" spans="1:9">
      <c r="A50" s="66">
        <v>46</v>
      </c>
      <c r="B50" s="168"/>
      <c r="C50" s="169"/>
      <c r="D50" s="170"/>
      <c r="E50" s="148">
        <v>46</v>
      </c>
      <c r="F50" s="166"/>
      <c r="G50" s="166"/>
      <c r="H50" s="167"/>
      <c r="I50" s="181"/>
    </row>
    <row r="51" ht="12.75" customHeight="1" spans="1:9">
      <c r="A51" s="66">
        <v>47</v>
      </c>
      <c r="B51" s="168"/>
      <c r="C51" s="169"/>
      <c r="D51" s="170"/>
      <c r="E51" s="148">
        <v>47</v>
      </c>
      <c r="F51" s="166"/>
      <c r="G51" s="166"/>
      <c r="H51" s="167"/>
      <c r="I51" s="181"/>
    </row>
    <row r="52" ht="12.75" customHeight="1" spans="1:9">
      <c r="A52" s="66">
        <v>48</v>
      </c>
      <c r="B52" s="168"/>
      <c r="C52" s="169"/>
      <c r="D52" s="170"/>
      <c r="E52" s="148">
        <v>48</v>
      </c>
      <c r="F52" s="166"/>
      <c r="G52" s="166"/>
      <c r="H52" s="167"/>
      <c r="I52" s="181"/>
    </row>
    <row r="53" ht="12.75" customHeight="1" spans="1:9">
      <c r="A53" s="66">
        <v>49</v>
      </c>
      <c r="B53" s="168"/>
      <c r="C53" s="169"/>
      <c r="D53" s="170"/>
      <c r="E53" s="148">
        <v>49</v>
      </c>
      <c r="F53" s="166"/>
      <c r="G53" s="166"/>
      <c r="H53" s="167"/>
      <c r="I53" s="181"/>
    </row>
    <row r="54" ht="12.75" customHeight="1" spans="1:9">
      <c r="A54" s="66">
        <v>50</v>
      </c>
      <c r="B54" s="168"/>
      <c r="C54" s="169"/>
      <c r="D54" s="170"/>
      <c r="E54" s="148">
        <v>50</v>
      </c>
      <c r="F54" s="166"/>
      <c r="G54" s="166"/>
      <c r="H54" s="167"/>
      <c r="I54" s="181"/>
    </row>
    <row r="55" ht="12.75" customHeight="1" spans="1:9">
      <c r="A55" s="66">
        <v>51</v>
      </c>
      <c r="B55" s="168"/>
      <c r="C55" s="169"/>
      <c r="D55" s="170"/>
      <c r="E55" s="148">
        <v>51</v>
      </c>
      <c r="F55" s="166"/>
      <c r="G55" s="166"/>
      <c r="H55" s="167"/>
      <c r="I55" s="181"/>
    </row>
    <row r="56" ht="12.75" customHeight="1" spans="1:9">
      <c r="A56" s="66">
        <v>52</v>
      </c>
      <c r="B56" s="168"/>
      <c r="C56" s="169"/>
      <c r="D56" s="170"/>
      <c r="E56" s="148">
        <v>52</v>
      </c>
      <c r="F56" s="166"/>
      <c r="G56" s="166"/>
      <c r="H56" s="167"/>
      <c r="I56" s="181"/>
    </row>
    <row r="57" ht="12.75" customHeight="1" spans="1:9">
      <c r="A57" s="66">
        <v>53</v>
      </c>
      <c r="B57" s="168"/>
      <c r="C57" s="169"/>
      <c r="D57" s="171"/>
      <c r="E57" s="148">
        <v>53</v>
      </c>
      <c r="F57" s="166"/>
      <c r="G57" s="166"/>
      <c r="H57" s="167"/>
      <c r="I57" s="181"/>
    </row>
    <row r="58" ht="12.75" customHeight="1" spans="1:9">
      <c r="A58" s="66">
        <v>54</v>
      </c>
      <c r="B58" s="168"/>
      <c r="C58" s="169"/>
      <c r="D58" s="171"/>
      <c r="E58" s="148">
        <v>54</v>
      </c>
      <c r="F58" s="166"/>
      <c r="G58" s="166"/>
      <c r="H58" s="167"/>
      <c r="I58" s="181"/>
    </row>
    <row r="59" ht="12.75" customHeight="1" spans="1:9">
      <c r="A59" s="66">
        <v>55</v>
      </c>
      <c r="B59" s="172"/>
      <c r="C59" s="173"/>
      <c r="D59" s="171"/>
      <c r="E59" s="148">
        <v>55</v>
      </c>
      <c r="F59" s="166"/>
      <c r="G59" s="166"/>
      <c r="H59" s="167"/>
      <c r="I59" s="181"/>
    </row>
    <row r="60" ht="12.75" customHeight="1" spans="1:9">
      <c r="A60" s="66">
        <v>56</v>
      </c>
      <c r="B60" s="172"/>
      <c r="C60" s="173"/>
      <c r="D60" s="171"/>
      <c r="E60" s="148">
        <v>56</v>
      </c>
      <c r="F60" s="166"/>
      <c r="G60" s="166"/>
      <c r="H60" s="167"/>
      <c r="I60" s="181"/>
    </row>
    <row r="61" ht="12.75" customHeight="1" spans="1:13">
      <c r="A61" s="66">
        <v>57</v>
      </c>
      <c r="B61" s="172"/>
      <c r="C61" s="173"/>
      <c r="D61" s="171"/>
      <c r="E61" s="148">
        <v>57</v>
      </c>
      <c r="F61" s="174"/>
      <c r="G61" s="166"/>
      <c r="H61" s="175"/>
      <c r="I61" s="182"/>
      <c r="M61" s="183"/>
    </row>
    <row r="62" ht="12.75" customHeight="1" spans="1:13">
      <c r="A62" s="66">
        <v>58</v>
      </c>
      <c r="B62" s="172"/>
      <c r="C62" s="173"/>
      <c r="D62" s="171"/>
      <c r="E62" s="148">
        <v>58</v>
      </c>
      <c r="F62" s="174"/>
      <c r="G62" s="166"/>
      <c r="H62" s="175"/>
      <c r="I62" s="182"/>
      <c r="M62" s="183"/>
    </row>
    <row r="63" ht="12.75" customHeight="1" spans="1:13">
      <c r="A63" s="66">
        <v>59</v>
      </c>
      <c r="B63" s="172"/>
      <c r="C63" s="173"/>
      <c r="D63" s="171"/>
      <c r="E63" s="148">
        <v>59</v>
      </c>
      <c r="F63" s="176"/>
      <c r="G63" s="166"/>
      <c r="H63" s="177"/>
      <c r="I63" s="182"/>
      <c r="M63" s="184"/>
    </row>
    <row r="64" ht="12.75" customHeight="1" spans="1:9">
      <c r="A64" s="66">
        <v>60</v>
      </c>
      <c r="B64" s="172"/>
      <c r="C64" s="173"/>
      <c r="D64" s="171"/>
      <c r="E64" s="148">
        <v>60</v>
      </c>
      <c r="F64" s="158"/>
      <c r="G64" s="158"/>
      <c r="H64" s="159"/>
      <c r="I64" s="185"/>
    </row>
    <row r="65" ht="12.75" customHeight="1" spans="1:9">
      <c r="A65" s="66">
        <v>61</v>
      </c>
      <c r="B65" s="172"/>
      <c r="C65" s="173"/>
      <c r="D65" s="171"/>
      <c r="E65" s="148">
        <v>61</v>
      </c>
      <c r="F65" s="186"/>
      <c r="G65" s="186"/>
      <c r="H65" s="187"/>
      <c r="I65" s="185"/>
    </row>
    <row r="66" ht="12.75" customHeight="1" spans="1:9">
      <c r="A66" s="66">
        <v>62</v>
      </c>
      <c r="B66" s="172"/>
      <c r="C66" s="188"/>
      <c r="D66" s="189"/>
      <c r="E66" s="190">
        <v>62</v>
      </c>
      <c r="F66" s="191"/>
      <c r="G66" s="192"/>
      <c r="H66" s="193"/>
      <c r="I66" s="202"/>
    </row>
    <row r="67" ht="12.75" customHeight="1" spans="1:9">
      <c r="A67" s="66">
        <v>63</v>
      </c>
      <c r="B67" s="172"/>
      <c r="C67" s="188"/>
      <c r="D67" s="189"/>
      <c r="E67" s="148">
        <v>63</v>
      </c>
      <c r="F67" s="191"/>
      <c r="G67" s="192"/>
      <c r="H67" s="193"/>
      <c r="I67" s="202"/>
    </row>
    <row r="68" ht="12.75" customHeight="1" spans="1:9">
      <c r="A68" s="66">
        <v>64</v>
      </c>
      <c r="B68" s="172"/>
      <c r="C68" s="188"/>
      <c r="D68" s="189"/>
      <c r="E68" s="148">
        <v>64</v>
      </c>
      <c r="F68" s="192"/>
      <c r="G68" s="192"/>
      <c r="H68" s="193"/>
      <c r="I68" s="202"/>
    </row>
    <row r="69" ht="12.75" customHeight="1" spans="1:9">
      <c r="A69" s="66">
        <v>65</v>
      </c>
      <c r="B69" s="172"/>
      <c r="C69" s="188"/>
      <c r="D69" s="189"/>
      <c r="E69" s="148">
        <v>65</v>
      </c>
      <c r="F69" s="192"/>
      <c r="G69" s="192"/>
      <c r="H69" s="193"/>
      <c r="I69" s="202"/>
    </row>
    <row r="70" ht="12.75" customHeight="1" spans="1:9">
      <c r="A70" s="66">
        <v>66</v>
      </c>
      <c r="B70" s="172"/>
      <c r="C70" s="188"/>
      <c r="D70" s="189"/>
      <c r="E70" s="148">
        <v>66</v>
      </c>
      <c r="F70" s="192"/>
      <c r="G70" s="192"/>
      <c r="H70" s="193"/>
      <c r="I70" s="202"/>
    </row>
    <row r="71" ht="12.75" customHeight="1" spans="1:9">
      <c r="A71" s="66">
        <v>67</v>
      </c>
      <c r="B71" s="172"/>
      <c r="C71" s="188"/>
      <c r="D71" s="189"/>
      <c r="E71" s="148">
        <v>67</v>
      </c>
      <c r="F71" s="192"/>
      <c r="G71" s="192"/>
      <c r="H71" s="193"/>
      <c r="I71" s="202"/>
    </row>
    <row r="72" ht="12.75" customHeight="1" spans="1:9">
      <c r="A72" s="66">
        <v>68</v>
      </c>
      <c r="B72" s="172"/>
      <c r="C72" s="188"/>
      <c r="D72" s="189"/>
      <c r="E72" s="148">
        <v>68</v>
      </c>
      <c r="F72" s="192"/>
      <c r="G72" s="192"/>
      <c r="H72" s="193"/>
      <c r="I72" s="202"/>
    </row>
    <row r="73" ht="12.75" customHeight="1" spans="1:9">
      <c r="A73" s="66">
        <v>69</v>
      </c>
      <c r="B73" s="172"/>
      <c r="C73" s="188"/>
      <c r="D73" s="189"/>
      <c r="E73" s="148">
        <v>69</v>
      </c>
      <c r="F73" s="192"/>
      <c r="G73" s="192"/>
      <c r="H73" s="193"/>
      <c r="I73" s="202"/>
    </row>
    <row r="74" ht="12.75" customHeight="1" spans="1:9">
      <c r="A74" s="66">
        <v>70</v>
      </c>
      <c r="B74" s="172"/>
      <c r="C74" s="188"/>
      <c r="D74" s="189"/>
      <c r="E74" s="148">
        <v>70</v>
      </c>
      <c r="F74" s="192"/>
      <c r="G74" s="192"/>
      <c r="H74" s="193"/>
      <c r="I74" s="202"/>
    </row>
    <row r="75" ht="12.75" customHeight="1" spans="1:9">
      <c r="A75" s="66">
        <v>71</v>
      </c>
      <c r="B75" s="172"/>
      <c r="C75" s="188"/>
      <c r="D75" s="189"/>
      <c r="E75" s="148">
        <v>71</v>
      </c>
      <c r="F75" s="192"/>
      <c r="G75" s="192"/>
      <c r="H75" s="193"/>
      <c r="I75" s="202"/>
    </row>
    <row r="76" ht="12.75" customHeight="1" spans="1:9">
      <c r="A76" s="66">
        <v>72</v>
      </c>
      <c r="B76" s="172"/>
      <c r="C76" s="188"/>
      <c r="D76" s="189"/>
      <c r="E76" s="148">
        <v>72</v>
      </c>
      <c r="F76" s="192"/>
      <c r="G76" s="192"/>
      <c r="H76" s="193"/>
      <c r="I76" s="202"/>
    </row>
    <row r="77" ht="12.75" customHeight="1" spans="1:9">
      <c r="A77" s="66">
        <v>73</v>
      </c>
      <c r="B77" s="172"/>
      <c r="C77" s="194"/>
      <c r="D77" s="195"/>
      <c r="E77" s="148">
        <v>73</v>
      </c>
      <c r="F77" s="196"/>
      <c r="G77" s="196"/>
      <c r="H77" s="197"/>
      <c r="I77" s="203"/>
    </row>
    <row r="78" ht="12.75" customHeight="1" spans="1:9">
      <c r="A78" s="66">
        <v>74</v>
      </c>
      <c r="B78" s="172"/>
      <c r="C78" s="194"/>
      <c r="D78" s="195"/>
      <c r="E78" s="148">
        <v>74</v>
      </c>
      <c r="F78" s="196"/>
      <c r="G78" s="196"/>
      <c r="H78" s="197"/>
      <c r="I78" s="203"/>
    </row>
    <row r="79" ht="12.75" customHeight="1" spans="1:9">
      <c r="A79" s="66">
        <v>75</v>
      </c>
      <c r="B79" s="172"/>
      <c r="C79" s="194"/>
      <c r="D79" s="195"/>
      <c r="E79" s="148">
        <v>75</v>
      </c>
      <c r="F79" s="196"/>
      <c r="G79" s="196"/>
      <c r="H79" s="197"/>
      <c r="I79" s="203"/>
    </row>
    <row r="80" ht="12.75" customHeight="1" spans="1:9">
      <c r="A80" s="66">
        <v>76</v>
      </c>
      <c r="B80" s="172"/>
      <c r="C80" s="194"/>
      <c r="D80" s="195"/>
      <c r="E80" s="148">
        <v>76</v>
      </c>
      <c r="F80" s="196"/>
      <c r="G80" s="196"/>
      <c r="H80" s="197"/>
      <c r="I80" s="203"/>
    </row>
    <row r="81" ht="12.75" customHeight="1" spans="1:9">
      <c r="A81" s="66">
        <v>77</v>
      </c>
      <c r="B81" s="172"/>
      <c r="C81" s="194"/>
      <c r="D81" s="195"/>
      <c r="E81" s="148">
        <v>77</v>
      </c>
      <c r="F81" s="196"/>
      <c r="G81" s="196"/>
      <c r="H81" s="197"/>
      <c r="I81" s="203"/>
    </row>
    <row r="82" ht="12.75" customHeight="1" spans="1:9">
      <c r="A82" s="66">
        <v>78</v>
      </c>
      <c r="B82" s="172"/>
      <c r="C82" s="194"/>
      <c r="D82" s="195"/>
      <c r="E82" s="148">
        <v>78</v>
      </c>
      <c r="F82" s="196"/>
      <c r="G82" s="196"/>
      <c r="H82" s="197"/>
      <c r="I82" s="203"/>
    </row>
    <row r="83" ht="12.75" customHeight="1" spans="1:9">
      <c r="A83" s="66">
        <v>79</v>
      </c>
      <c r="B83" s="172"/>
      <c r="C83" s="194"/>
      <c r="D83" s="195"/>
      <c r="E83" s="148">
        <v>79</v>
      </c>
      <c r="F83" s="196"/>
      <c r="G83" s="196"/>
      <c r="H83" s="197"/>
      <c r="I83" s="203"/>
    </row>
    <row r="84" ht="12.75" customHeight="1" spans="1:9">
      <c r="A84" s="66">
        <v>80</v>
      </c>
      <c r="B84" s="198"/>
      <c r="C84" s="194"/>
      <c r="D84" s="195"/>
      <c r="E84" s="148">
        <v>80</v>
      </c>
      <c r="F84" s="196"/>
      <c r="G84" s="196"/>
      <c r="H84" s="197"/>
      <c r="I84" s="203"/>
    </row>
    <row r="85" ht="12.75" customHeight="1" spans="1:9">
      <c r="A85" s="12"/>
      <c r="B85" s="12"/>
      <c r="C85" s="199"/>
      <c r="D85" s="200"/>
      <c r="E85" s="12"/>
      <c r="F85" s="201"/>
      <c r="G85" s="201"/>
      <c r="H85" s="201"/>
      <c r="I85" s="52"/>
    </row>
    <row r="86" ht="12.75" customHeight="1" spans="1:8">
      <c r="A86" s="12"/>
      <c r="B86" s="12"/>
      <c r="C86" s="199"/>
      <c r="D86" s="200"/>
      <c r="E86" s="12"/>
      <c r="F86" s="199"/>
      <c r="G86" s="199"/>
      <c r="H86" s="199"/>
    </row>
    <row r="87" ht="12.75" customHeight="1" spans="1:8">
      <c r="A87" s="12"/>
      <c r="B87" s="12"/>
      <c r="C87" s="199"/>
      <c r="D87" s="200"/>
      <c r="E87" s="12"/>
      <c r="F87" s="199"/>
      <c r="G87" s="199"/>
      <c r="H87" s="199"/>
    </row>
    <row r="88" ht="12.75" customHeight="1" spans="1:8">
      <c r="A88" s="12"/>
      <c r="B88" s="12"/>
      <c r="C88" s="199"/>
      <c r="D88" s="200"/>
      <c r="E88" s="12"/>
      <c r="F88" s="199"/>
      <c r="G88" s="199"/>
      <c r="H88" s="199"/>
    </row>
    <row r="89" ht="12.75" customHeight="1" spans="1:8">
      <c r="A89" s="12"/>
      <c r="B89" s="12"/>
      <c r="C89" s="199"/>
      <c r="D89" s="200"/>
      <c r="E89" s="12"/>
      <c r="F89" s="199"/>
      <c r="G89" s="199"/>
      <c r="H89" s="199"/>
    </row>
    <row r="90" ht="12.75" customHeight="1" spans="1:8">
      <c r="A90" s="12"/>
      <c r="B90" s="12"/>
      <c r="C90" s="199"/>
      <c r="D90" s="200"/>
      <c r="E90" s="12"/>
      <c r="F90" s="199"/>
      <c r="G90" s="199"/>
      <c r="H90" s="199"/>
    </row>
    <row r="91" ht="12.75" customHeight="1" spans="1:8">
      <c r="A91" s="12"/>
      <c r="B91" s="12"/>
      <c r="C91" s="199"/>
      <c r="D91" s="200"/>
      <c r="E91" s="12"/>
      <c r="F91" s="199"/>
      <c r="G91" s="199"/>
      <c r="H91" s="199"/>
    </row>
    <row r="92" ht="12.75" customHeight="1" spans="1:8">
      <c r="A92" s="12"/>
      <c r="B92" s="12"/>
      <c r="C92" s="199"/>
      <c r="D92" s="200"/>
      <c r="E92" s="12"/>
      <c r="F92" s="199"/>
      <c r="G92" s="199"/>
      <c r="H92" s="199"/>
    </row>
    <row r="93" ht="12.75" customHeight="1" spans="5:5">
      <c r="E93" s="12"/>
    </row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sheetProtection algorithmName="SHA-512" hashValue="OGn9Yda6+fFHa1o+Qv5DLptnFGLH7aDk236VB8/yaTPb1EmksGkfGVnJuiK7ryyTr5yK/iWeWLwtfYeSRphYxg==" saltValue="vhyswkEq45JDf3fhwbHk6w==" spinCount="100000" sheet="1" selectLockedCells="1" objects="1"/>
  <pageMargins left="0.7" right="0.7" top="0.75" bottom="0.75" header="0" footer="0"/>
  <pageSetup paperSize="1" scale="4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</sheetPr>
  <dimension ref="A1:N109"/>
  <sheetViews>
    <sheetView workbookViewId="0">
      <selection activeCell="C4" sqref="C4"/>
    </sheetView>
  </sheetViews>
  <sheetFormatPr defaultColWidth="9.14285714285714" defaultRowHeight="22" customHeight="1"/>
  <cols>
    <col min="1" max="2" width="13.4285714285714" customWidth="1"/>
    <col min="3" max="3" width="16.2857142857143" customWidth="1"/>
    <col min="4" max="4" width="2.28571428571429" customWidth="1"/>
    <col min="5" max="5" width="17.1428571428571" customWidth="1"/>
    <col min="6" max="6" width="9.42857142857143" customWidth="1"/>
    <col min="7" max="7" width="15.7809523809524" customWidth="1"/>
    <col min="9" max="9" width="23.1428571428571" customWidth="1"/>
    <col min="10" max="10" width="39.2857142857143" customWidth="1"/>
    <col min="11" max="11" width="9.14285714285714" customWidth="1"/>
    <col min="12" max="12" width="15.7142857142857" customWidth="1"/>
  </cols>
  <sheetData>
    <row r="1" customHeight="1" spans="1:14">
      <c r="A1" s="132" t="s">
        <v>198</v>
      </c>
      <c r="B1" s="132" t="s">
        <v>200</v>
      </c>
      <c r="C1" s="132" t="s">
        <v>201</v>
      </c>
      <c r="D1" s="133"/>
      <c r="E1" s="134" t="s">
        <v>202</v>
      </c>
      <c r="F1" s="132" t="s">
        <v>58</v>
      </c>
      <c r="G1" s="135" t="s">
        <v>203</v>
      </c>
      <c r="H1" s="21"/>
      <c r="I1" s="132" t="s">
        <v>204</v>
      </c>
      <c r="J1" s="132"/>
      <c r="K1" s="133"/>
      <c r="L1" s="134"/>
      <c r="M1" s="132"/>
      <c r="N1" s="135"/>
    </row>
    <row r="2" customHeight="1" spans="1:12">
      <c r="A2" s="49" t="e">
        <f>'League Play Report'!D16</f>
        <v>#N/A</v>
      </c>
      <c r="B2" s="50" t="str">
        <f>IFERROR(LEFT(I2,FIND(" ",I2,1)-1),"")</f>
        <v/>
      </c>
      <c r="C2" s="136" t="str">
        <f>IFERROR(RIGHT(I2,LEN(I2)-FIND(" ",I2,1)),"")</f>
        <v/>
      </c>
      <c r="D2" s="49"/>
      <c r="E2" s="49" t="str">
        <f t="shared" ref="E2:E7" si="0">IF(I2="","","VISITING TEAM")</f>
        <v/>
      </c>
      <c r="F2" s="49" t="str">
        <f>'League Play Report'!G16</f>
        <v/>
      </c>
      <c r="G2" s="49" t="str">
        <f>IF('League Play Report'!E16="F","Front",IF('League Play Report'!E16="M","Middle","Back"))</f>
        <v>Back</v>
      </c>
      <c r="H2" s="50"/>
      <c r="I2" s="49" t="str">
        <f>'League Play Report'!F16</f>
        <v/>
      </c>
      <c r="L2" s="21"/>
    </row>
    <row r="3" customHeight="1" spans="1:12">
      <c r="A3" s="49" t="e">
        <f>'League Play Report'!D17</f>
        <v>#N/A</v>
      </c>
      <c r="B3" s="50" t="str">
        <f t="shared" ref="B3:B41" si="1">IFERROR(LEFT(I3,FIND(" ",I3,1)-1),"")</f>
        <v/>
      </c>
      <c r="C3" s="136" t="str">
        <f t="shared" ref="C3:C34" si="2">IFERROR(RIGHT(I3,LEN(I3)-FIND(" ",I3,1)),"")</f>
        <v/>
      </c>
      <c r="D3" s="49"/>
      <c r="E3" s="49" t="str">
        <f t="shared" si="0"/>
        <v/>
      </c>
      <c r="F3" s="49" t="str">
        <f>'League Play Report'!G17</f>
        <v/>
      </c>
      <c r="G3" s="49" t="str">
        <f>IF('League Play Report'!E17="F","Front",IF('League Play Report'!E17="M","Middle","Back"))</f>
        <v>Back</v>
      </c>
      <c r="H3" s="50"/>
      <c r="I3" s="49" t="str">
        <f>'League Play Report'!F17</f>
        <v/>
      </c>
      <c r="J3" s="52"/>
      <c r="L3" s="21"/>
    </row>
    <row r="4" customHeight="1" spans="1:12">
      <c r="A4" s="49" t="e">
        <f>'League Play Report'!Q16</f>
        <v>#N/A</v>
      </c>
      <c r="B4" s="50" t="str">
        <f t="shared" si="1"/>
        <v/>
      </c>
      <c r="C4" s="136" t="str">
        <f t="shared" si="2"/>
        <v/>
      </c>
      <c r="D4" s="49"/>
      <c r="E4" s="49" t="str">
        <f t="shared" ref="E4:E9" si="3">IF(I4="","","HOME TEAM")</f>
        <v/>
      </c>
      <c r="F4" s="49" t="str">
        <f>'League Play Report'!T16</f>
        <v/>
      </c>
      <c r="G4" s="49" t="str">
        <f>IF('League Play Report'!R16="F","Front",IF('League Play Report'!R16="M","Middle","Back"))</f>
        <v>Back</v>
      </c>
      <c r="H4" s="50"/>
      <c r="I4" s="49" t="str">
        <f>'League Play Report'!S16</f>
        <v/>
      </c>
      <c r="J4" s="52"/>
      <c r="L4" s="21"/>
    </row>
    <row r="5" customHeight="1" spans="1:12">
      <c r="A5" s="49" t="e">
        <f>'League Play Report'!Q17</f>
        <v>#N/A</v>
      </c>
      <c r="B5" s="50" t="str">
        <f t="shared" si="1"/>
        <v/>
      </c>
      <c r="C5" s="136" t="str">
        <f t="shared" si="2"/>
        <v/>
      </c>
      <c r="D5" s="49"/>
      <c r="E5" s="49" t="str">
        <f t="shared" si="3"/>
        <v/>
      </c>
      <c r="F5" s="49" t="str">
        <f>'League Play Report'!T17</f>
        <v/>
      </c>
      <c r="G5" s="49" t="str">
        <f>IF('League Play Report'!R17="F","Front",IF('League Play Report'!R17="M","Middle","Back"))</f>
        <v>Back</v>
      </c>
      <c r="H5" s="50"/>
      <c r="I5" s="49" t="str">
        <f>'League Play Report'!S17</f>
        <v/>
      </c>
      <c r="J5" s="52"/>
      <c r="L5" s="21"/>
    </row>
    <row r="6" customHeight="1" spans="1:12">
      <c r="A6" s="49" t="e">
        <f>'League Play Report'!D18</f>
        <v>#N/A</v>
      </c>
      <c r="B6" s="50" t="str">
        <f t="shared" si="1"/>
        <v/>
      </c>
      <c r="C6" s="136" t="str">
        <f t="shared" si="2"/>
        <v/>
      </c>
      <c r="D6" s="49"/>
      <c r="E6" s="49" t="str">
        <f t="shared" si="0"/>
        <v/>
      </c>
      <c r="F6" s="49" t="str">
        <f>'League Play Report'!G18</f>
        <v/>
      </c>
      <c r="G6" s="49" t="str">
        <f>IF('League Play Report'!E18="F","Front",IF('League Play Report'!E18="M","Middle","Back"))</f>
        <v>Back</v>
      </c>
      <c r="H6" s="50"/>
      <c r="I6" s="49" t="str">
        <f>'League Play Report'!F18</f>
        <v/>
      </c>
      <c r="J6" s="137" t="str">
        <f>IFERROR(RIGHT(P6,LEN(P6)-FIND(" ",P6,1)),"")</f>
        <v/>
      </c>
      <c r="L6" s="21"/>
    </row>
    <row r="7" customHeight="1" spans="1:12">
      <c r="A7" s="49" t="e">
        <f>'League Play Report'!D19</f>
        <v>#N/A</v>
      </c>
      <c r="B7" s="50" t="str">
        <f t="shared" si="1"/>
        <v/>
      </c>
      <c r="C7" s="136" t="str">
        <f t="shared" si="2"/>
        <v/>
      </c>
      <c r="D7" s="49"/>
      <c r="E7" s="49" t="str">
        <f t="shared" si="0"/>
        <v/>
      </c>
      <c r="F7" s="49" t="str">
        <f>'League Play Report'!G19</f>
        <v/>
      </c>
      <c r="G7" s="49" t="str">
        <f>IF('League Play Report'!E19="F","Front",IF('League Play Report'!E19="M","Middle","Back"))</f>
        <v>Back</v>
      </c>
      <c r="H7" s="50"/>
      <c r="I7" s="49" t="str">
        <f>'League Play Report'!F19</f>
        <v/>
      </c>
      <c r="J7" s="137"/>
      <c r="L7" s="21"/>
    </row>
    <row r="8" customHeight="1" spans="1:12">
      <c r="A8" s="49" t="e">
        <f>'League Play Report'!Q18</f>
        <v>#N/A</v>
      </c>
      <c r="B8" s="50" t="str">
        <f t="shared" si="1"/>
        <v/>
      </c>
      <c r="C8" s="136" t="str">
        <f t="shared" si="2"/>
        <v/>
      </c>
      <c r="D8" s="49"/>
      <c r="E8" s="49" t="str">
        <f t="shared" si="3"/>
        <v/>
      </c>
      <c r="F8" s="49" t="str">
        <f>'League Play Report'!T18</f>
        <v/>
      </c>
      <c r="G8" s="49" t="str">
        <f>IF('League Play Report'!R18="F","Front",IF('League Play Report'!R18="M","Middle","Back"))</f>
        <v>Back</v>
      </c>
      <c r="H8" s="50"/>
      <c r="I8" s="49" t="str">
        <f>'League Play Report'!S18</f>
        <v/>
      </c>
      <c r="J8" s="138" t="s">
        <v>205</v>
      </c>
      <c r="L8" s="21"/>
    </row>
    <row r="9" customHeight="1" spans="1:12">
      <c r="A9" s="49" t="e">
        <f>'League Play Report'!Q19</f>
        <v>#N/A</v>
      </c>
      <c r="B9" s="50" t="str">
        <f t="shared" si="1"/>
        <v/>
      </c>
      <c r="C9" s="136" t="str">
        <f t="shared" si="2"/>
        <v/>
      </c>
      <c r="D9" s="49"/>
      <c r="E9" s="49" t="str">
        <f t="shared" si="3"/>
        <v/>
      </c>
      <c r="F9" s="49" t="str">
        <f>'League Play Report'!T19</f>
        <v/>
      </c>
      <c r="G9" s="49" t="str">
        <f>IF('League Play Report'!R19="F","Front",IF('League Play Report'!R19="M","Middle","Back"))</f>
        <v>Back</v>
      </c>
      <c r="H9" s="50"/>
      <c r="I9" s="49" t="str">
        <f>'League Play Report'!S19</f>
        <v/>
      </c>
      <c r="J9" s="138" t="s">
        <v>206</v>
      </c>
      <c r="L9" s="21"/>
    </row>
    <row r="10" customHeight="1" spans="1:12">
      <c r="A10" s="49" t="e">
        <f>'League Play Report'!D20</f>
        <v>#N/A</v>
      </c>
      <c r="B10" s="50" t="str">
        <f t="shared" si="1"/>
        <v/>
      </c>
      <c r="C10" s="136" t="str">
        <f t="shared" si="2"/>
        <v/>
      </c>
      <c r="D10" s="49"/>
      <c r="E10" s="49" t="str">
        <f t="shared" ref="E10:E15" si="4">IF(I10="","","VISITING TEAM")</f>
        <v/>
      </c>
      <c r="F10" s="49" t="str">
        <f>'League Play Report'!G20</f>
        <v/>
      </c>
      <c r="G10" s="49" t="str">
        <f>IF('League Play Report'!E20="F","Front",IF('League Play Report'!E20="M","Middle","Back"))</f>
        <v>Back</v>
      </c>
      <c r="H10" s="50"/>
      <c r="I10" s="49" t="str">
        <f>'League Play Report'!F20</f>
        <v/>
      </c>
      <c r="J10" s="139" t="s">
        <v>207</v>
      </c>
      <c r="L10" s="21"/>
    </row>
    <row r="11" customHeight="1" spans="1:12">
      <c r="A11" s="49" t="e">
        <f>'League Play Report'!D21</f>
        <v>#N/A</v>
      </c>
      <c r="B11" s="50" t="str">
        <f t="shared" si="1"/>
        <v/>
      </c>
      <c r="C11" s="136" t="str">
        <f t="shared" si="2"/>
        <v/>
      </c>
      <c r="D11" s="49"/>
      <c r="E11" s="49" t="str">
        <f t="shared" si="4"/>
        <v/>
      </c>
      <c r="F11" s="49" t="str">
        <f>'League Play Report'!G21</f>
        <v/>
      </c>
      <c r="G11" s="49" t="str">
        <f>IF('League Play Report'!E21="F","Front",IF('League Play Report'!E21="M","Middle","Back"))</f>
        <v>Back</v>
      </c>
      <c r="H11" s="50"/>
      <c r="I11" s="49" t="str">
        <f>'League Play Report'!F21</f>
        <v/>
      </c>
      <c r="J11" s="138" t="s">
        <v>208</v>
      </c>
      <c r="L11" s="21"/>
    </row>
    <row r="12" customHeight="1" spans="1:12">
      <c r="A12" s="49" t="e">
        <f>'League Play Report'!Q20</f>
        <v>#N/A</v>
      </c>
      <c r="B12" s="50" t="str">
        <f t="shared" si="1"/>
        <v/>
      </c>
      <c r="C12" s="136" t="str">
        <f t="shared" si="2"/>
        <v/>
      </c>
      <c r="D12" s="49"/>
      <c r="E12" s="49" t="str">
        <f t="shared" ref="E12:E17" si="5">IF(I12="","","HOME TEAM")</f>
        <v/>
      </c>
      <c r="F12" s="49" t="str">
        <f>'League Play Report'!T20</f>
        <v/>
      </c>
      <c r="G12" s="49" t="str">
        <f>IF('League Play Report'!R20="F","Front",IF('League Play Report'!R20="M","Middle","Back"))</f>
        <v>Back</v>
      </c>
      <c r="H12" s="50"/>
      <c r="I12" s="49" t="str">
        <f>'League Play Report'!S20</f>
        <v/>
      </c>
      <c r="J12" s="138" t="s">
        <v>209</v>
      </c>
      <c r="L12" s="21"/>
    </row>
    <row r="13" customHeight="1" spans="1:12">
      <c r="A13" s="49" t="e">
        <f>'League Play Report'!Q21</f>
        <v>#N/A</v>
      </c>
      <c r="B13" s="50" t="str">
        <f t="shared" si="1"/>
        <v/>
      </c>
      <c r="C13" s="136" t="str">
        <f t="shared" si="2"/>
        <v/>
      </c>
      <c r="D13" s="49"/>
      <c r="E13" s="49" t="str">
        <f t="shared" si="5"/>
        <v/>
      </c>
      <c r="F13" s="49" t="str">
        <f>'League Play Report'!T21</f>
        <v/>
      </c>
      <c r="G13" s="49" t="str">
        <f>IF('League Play Report'!R21="F","Front",IF('League Play Report'!R21="M","Middle","Back"))</f>
        <v>Back</v>
      </c>
      <c r="H13" s="50"/>
      <c r="I13" s="49" t="str">
        <f>'League Play Report'!S21</f>
        <v/>
      </c>
      <c r="J13" s="52"/>
      <c r="L13" s="21"/>
    </row>
    <row r="14" customHeight="1" spans="1:12">
      <c r="A14" s="49" t="e">
        <f>'League Play Report'!D22</f>
        <v>#N/A</v>
      </c>
      <c r="B14" s="50" t="str">
        <f t="shared" si="1"/>
        <v/>
      </c>
      <c r="C14" s="136" t="str">
        <f t="shared" si="2"/>
        <v/>
      </c>
      <c r="D14" s="49"/>
      <c r="E14" s="49" t="str">
        <f t="shared" si="4"/>
        <v/>
      </c>
      <c r="F14" s="49" t="str">
        <f>'League Play Report'!G22</f>
        <v/>
      </c>
      <c r="G14" s="49" t="str">
        <f>IF('League Play Report'!E22="F","Front",IF('League Play Report'!E22="M","Middle","Back"))</f>
        <v>Back</v>
      </c>
      <c r="H14" s="50"/>
      <c r="I14" s="49" t="str">
        <f>'League Play Report'!F22</f>
        <v/>
      </c>
      <c r="J14" s="140" t="s">
        <v>210</v>
      </c>
      <c r="L14" s="21"/>
    </row>
    <row r="15" customHeight="1" spans="1:12">
      <c r="A15" s="49" t="e">
        <f>'League Play Report'!D23</f>
        <v>#N/A</v>
      </c>
      <c r="B15" s="50" t="str">
        <f t="shared" si="1"/>
        <v/>
      </c>
      <c r="C15" s="136" t="str">
        <f t="shared" si="2"/>
        <v/>
      </c>
      <c r="D15" s="49"/>
      <c r="E15" s="49" t="str">
        <f t="shared" si="4"/>
        <v/>
      </c>
      <c r="F15" s="49" t="str">
        <f>'League Play Report'!G23</f>
        <v/>
      </c>
      <c r="G15" s="49" t="str">
        <f>IF('League Play Report'!E23="F","Front",IF('League Play Report'!E23="M","Middle","Back"))</f>
        <v>Back</v>
      </c>
      <c r="H15" s="50"/>
      <c r="I15" s="49" t="str">
        <f>'League Play Report'!F23</f>
        <v/>
      </c>
      <c r="J15" s="52"/>
      <c r="L15" s="21"/>
    </row>
    <row r="16" customHeight="1" spans="1:12">
      <c r="A16" s="49" t="e">
        <f>'League Play Report'!Q22</f>
        <v>#N/A</v>
      </c>
      <c r="B16" s="50" t="str">
        <f t="shared" si="1"/>
        <v/>
      </c>
      <c r="C16" s="136" t="str">
        <f t="shared" si="2"/>
        <v/>
      </c>
      <c r="D16" s="49"/>
      <c r="E16" s="49" t="str">
        <f t="shared" si="5"/>
        <v/>
      </c>
      <c r="F16" s="49" t="str">
        <f>'League Play Report'!T22</f>
        <v/>
      </c>
      <c r="G16" s="49" t="str">
        <f>IF('League Play Report'!R22="F","Front",IF('League Play Report'!R22="M","Middle","Back"))</f>
        <v>Back</v>
      </c>
      <c r="H16" s="50"/>
      <c r="I16" s="49" t="str">
        <f>'League Play Report'!S22</f>
        <v/>
      </c>
      <c r="L16" s="21"/>
    </row>
    <row r="17" customHeight="1" spans="1:12">
      <c r="A17" s="49" t="e">
        <f>'League Play Report'!Q23</f>
        <v>#N/A</v>
      </c>
      <c r="B17" s="50" t="str">
        <f t="shared" si="1"/>
        <v/>
      </c>
      <c r="C17" s="136" t="str">
        <f t="shared" si="2"/>
        <v/>
      </c>
      <c r="D17" s="49"/>
      <c r="E17" s="49" t="str">
        <f t="shared" si="5"/>
        <v/>
      </c>
      <c r="F17" s="49" t="str">
        <f>'League Play Report'!T23</f>
        <v/>
      </c>
      <c r="G17" s="49" t="str">
        <f>IF('League Play Report'!R23="F","Front",IF('League Play Report'!R23="M","Middle","Back"))</f>
        <v>Back</v>
      </c>
      <c r="H17" s="50"/>
      <c r="I17" s="49" t="str">
        <f>'League Play Report'!S23</f>
        <v/>
      </c>
      <c r="J17" s="52"/>
      <c r="L17" s="21"/>
    </row>
    <row r="18" customHeight="1" spans="1:12">
      <c r="A18" s="49" t="e">
        <f>'League Play Report'!D24</f>
        <v>#N/A</v>
      </c>
      <c r="B18" s="50" t="str">
        <f t="shared" si="1"/>
        <v/>
      </c>
      <c r="C18" s="136" t="str">
        <f t="shared" si="2"/>
        <v/>
      </c>
      <c r="D18" s="49"/>
      <c r="E18" s="49" t="str">
        <f t="shared" ref="E18:E23" si="6">IF(I18="","","VISITING TEAM")</f>
        <v/>
      </c>
      <c r="F18" s="49" t="str">
        <f>'League Play Report'!G24</f>
        <v/>
      </c>
      <c r="G18" s="49" t="str">
        <f>IF('League Play Report'!E24="F","Front",IF('League Play Report'!E24="M","Middle","Back"))</f>
        <v>Back</v>
      </c>
      <c r="H18" s="50"/>
      <c r="I18" s="49" t="str">
        <f>'League Play Report'!F24</f>
        <v/>
      </c>
      <c r="J18" s="52"/>
      <c r="L18" s="21"/>
    </row>
    <row r="19" customHeight="1" spans="1:12">
      <c r="A19" s="49" t="e">
        <f>'League Play Report'!D25</f>
        <v>#N/A</v>
      </c>
      <c r="B19" s="50" t="str">
        <f t="shared" si="1"/>
        <v/>
      </c>
      <c r="C19" s="136" t="str">
        <f t="shared" si="2"/>
        <v/>
      </c>
      <c r="D19" s="49"/>
      <c r="E19" s="49" t="str">
        <f t="shared" si="6"/>
        <v/>
      </c>
      <c r="F19" s="49" t="str">
        <f>'League Play Report'!G25</f>
        <v/>
      </c>
      <c r="G19" s="49" t="str">
        <f>IF('League Play Report'!E25="F","Front",IF('League Play Report'!E25="M","Middle","Back"))</f>
        <v>Back</v>
      </c>
      <c r="H19" s="50"/>
      <c r="I19" s="49" t="str">
        <f>'League Play Report'!F25</f>
        <v/>
      </c>
      <c r="J19" s="52"/>
      <c r="L19" s="21"/>
    </row>
    <row r="20" customHeight="1" spans="1:12">
      <c r="A20" s="49" t="e">
        <f>'League Play Report'!Q24</f>
        <v>#N/A</v>
      </c>
      <c r="B20" s="50" t="str">
        <f t="shared" si="1"/>
        <v/>
      </c>
      <c r="C20" s="136" t="str">
        <f t="shared" si="2"/>
        <v/>
      </c>
      <c r="D20" s="49"/>
      <c r="E20" s="49" t="str">
        <f t="shared" ref="E20:E25" si="7">IF(I20="","","HOME TEAM")</f>
        <v/>
      </c>
      <c r="F20" s="49" t="str">
        <f>'League Play Report'!T24</f>
        <v/>
      </c>
      <c r="G20" s="49" t="str">
        <f>IF('League Play Report'!R24="F","Front",IF('League Play Report'!R24="M","Middle","Back"))</f>
        <v>Back</v>
      </c>
      <c r="H20" s="50"/>
      <c r="I20" s="49" t="str">
        <f>'League Play Report'!S24</f>
        <v/>
      </c>
      <c r="J20" s="52"/>
      <c r="L20" s="21"/>
    </row>
    <row r="21" customHeight="1" spans="1:12">
      <c r="A21" s="49" t="e">
        <f>'League Play Report'!Q25</f>
        <v>#N/A</v>
      </c>
      <c r="B21" s="50" t="str">
        <f t="shared" si="1"/>
        <v/>
      </c>
      <c r="C21" s="136" t="str">
        <f t="shared" si="2"/>
        <v/>
      </c>
      <c r="D21" s="49"/>
      <c r="E21" s="49" t="str">
        <f t="shared" si="7"/>
        <v/>
      </c>
      <c r="F21" s="49" t="str">
        <f>'League Play Report'!T25</f>
        <v/>
      </c>
      <c r="G21" s="49" t="str">
        <f>IF('League Play Report'!R25="F","Front",IF('League Play Report'!R25="M","Middle","Back"))</f>
        <v>Back</v>
      </c>
      <c r="H21" s="50"/>
      <c r="I21" s="49" t="str">
        <f>'League Play Report'!S25</f>
        <v/>
      </c>
      <c r="J21" s="52"/>
      <c r="L21" s="21"/>
    </row>
    <row r="22" customHeight="1" spans="1:14">
      <c r="A22" s="49" t="e">
        <f>'League Play Report'!D26</f>
        <v>#N/A</v>
      </c>
      <c r="B22" s="50" t="str">
        <f t="shared" si="1"/>
        <v/>
      </c>
      <c r="C22" s="136" t="str">
        <f t="shared" si="2"/>
        <v/>
      </c>
      <c r="D22" s="49"/>
      <c r="E22" s="49" t="str">
        <f t="shared" si="6"/>
        <v/>
      </c>
      <c r="F22" s="49" t="str">
        <f>'League Play Report'!G26</f>
        <v/>
      </c>
      <c r="G22" s="49" t="str">
        <f>IF('League Play Report'!E26="F","Front",IF('League Play Report'!E26="M","Middle","Back"))</f>
        <v>Back</v>
      </c>
      <c r="H22" s="50"/>
      <c r="I22" s="49" t="str">
        <f>'League Play Report'!F26</f>
        <v/>
      </c>
      <c r="K22" s="21"/>
      <c r="L22" s="21"/>
      <c r="M22" s="21"/>
      <c r="N22" s="21"/>
    </row>
    <row r="23" customHeight="1" spans="1:14">
      <c r="A23" s="49" t="e">
        <f>'League Play Report'!D27</f>
        <v>#N/A</v>
      </c>
      <c r="B23" s="50" t="str">
        <f t="shared" si="1"/>
        <v/>
      </c>
      <c r="C23" s="136" t="str">
        <f t="shared" si="2"/>
        <v/>
      </c>
      <c r="D23" s="49"/>
      <c r="E23" s="49" t="str">
        <f t="shared" si="6"/>
        <v/>
      </c>
      <c r="F23" s="49" t="str">
        <f>'League Play Report'!G27</f>
        <v/>
      </c>
      <c r="G23" s="49" t="str">
        <f>IF('League Play Report'!E27="F","Front",IF('League Play Report'!E27="M","Middle","Back"))</f>
        <v>Back</v>
      </c>
      <c r="H23" s="50"/>
      <c r="I23" s="49" t="str">
        <f>'League Play Report'!F27</f>
        <v/>
      </c>
      <c r="J23" s="141"/>
      <c r="K23" s="21"/>
      <c r="L23" s="21"/>
      <c r="M23" s="21"/>
      <c r="N23" s="21"/>
    </row>
    <row r="24" customHeight="1" spans="1:14">
      <c r="A24" s="49" t="e">
        <f>'League Play Report'!Q26</f>
        <v>#N/A</v>
      </c>
      <c r="B24" s="50" t="str">
        <f t="shared" si="1"/>
        <v/>
      </c>
      <c r="C24" s="136" t="str">
        <f t="shared" si="2"/>
        <v/>
      </c>
      <c r="D24" s="49"/>
      <c r="E24" s="49" t="str">
        <f t="shared" si="7"/>
        <v/>
      </c>
      <c r="F24" s="49" t="str">
        <f>'League Play Report'!T26</f>
        <v/>
      </c>
      <c r="G24" s="49" t="str">
        <f>IF('League Play Report'!R26="F","Front",IF('League Play Report'!R26="M","Middle","Back"))</f>
        <v>Back</v>
      </c>
      <c r="H24" s="50"/>
      <c r="I24" s="49" t="str">
        <f>'League Play Report'!S26</f>
        <v/>
      </c>
      <c r="J24" s="141"/>
      <c r="K24" s="21"/>
      <c r="L24" s="21"/>
      <c r="M24" s="21"/>
      <c r="N24" s="21"/>
    </row>
    <row r="25" customHeight="1" spans="1:14">
      <c r="A25" s="49" t="e">
        <f>'League Play Report'!Q27</f>
        <v>#N/A</v>
      </c>
      <c r="B25" s="50" t="str">
        <f t="shared" si="1"/>
        <v/>
      </c>
      <c r="C25" s="136" t="str">
        <f t="shared" si="2"/>
        <v/>
      </c>
      <c r="D25" s="49"/>
      <c r="E25" s="49" t="str">
        <f t="shared" si="7"/>
        <v/>
      </c>
      <c r="F25" s="49" t="str">
        <f>'League Play Report'!T27</f>
        <v/>
      </c>
      <c r="G25" s="49" t="str">
        <f>IF('League Play Report'!R27="F","Front",IF('League Play Report'!R27="M","Middle","Back"))</f>
        <v>Back</v>
      </c>
      <c r="H25" s="50"/>
      <c r="I25" s="49" t="str">
        <f>'League Play Report'!S27</f>
        <v/>
      </c>
      <c r="J25" s="141"/>
      <c r="K25" s="21"/>
      <c r="L25" s="21"/>
      <c r="M25" s="21"/>
      <c r="N25" s="21"/>
    </row>
    <row r="26" customHeight="1" spans="1:14">
      <c r="A26" s="49" t="e">
        <f>'League Play Report'!D28</f>
        <v>#N/A</v>
      </c>
      <c r="B26" s="50" t="str">
        <f t="shared" si="1"/>
        <v/>
      </c>
      <c r="C26" s="136" t="str">
        <f t="shared" si="2"/>
        <v/>
      </c>
      <c r="D26" s="49"/>
      <c r="E26" s="49" t="str">
        <f t="shared" ref="E26:E31" si="8">IF(I26="","","VISITING TEAM")</f>
        <v/>
      </c>
      <c r="F26" s="49" t="str">
        <f>'League Play Report'!G28</f>
        <v/>
      </c>
      <c r="G26" s="49" t="str">
        <f>IF('League Play Report'!E28="F","Front",IF('League Play Report'!E28="M","Middle","Back"))</f>
        <v>Back</v>
      </c>
      <c r="H26" s="50"/>
      <c r="I26" s="49" t="str">
        <f>'League Play Report'!F28</f>
        <v/>
      </c>
      <c r="J26" s="141"/>
      <c r="K26" s="21"/>
      <c r="L26" s="21"/>
      <c r="M26" s="21"/>
      <c r="N26" s="21"/>
    </row>
    <row r="27" customHeight="1" spans="1:14">
      <c r="A27" s="49" t="e">
        <f>'League Play Report'!D29</f>
        <v>#N/A</v>
      </c>
      <c r="B27" s="50" t="str">
        <f t="shared" si="1"/>
        <v/>
      </c>
      <c r="C27" s="136" t="str">
        <f t="shared" si="2"/>
        <v/>
      </c>
      <c r="D27" s="49"/>
      <c r="E27" s="49" t="str">
        <f t="shared" si="8"/>
        <v/>
      </c>
      <c r="F27" s="49" t="str">
        <f>'League Play Report'!G29</f>
        <v/>
      </c>
      <c r="G27" s="49" t="str">
        <f>IF('League Play Report'!E29="F","Front",IF('League Play Report'!E29="M","Middle","Back"))</f>
        <v>Back</v>
      </c>
      <c r="H27" s="50"/>
      <c r="I27" s="49" t="str">
        <f>'League Play Report'!F29</f>
        <v/>
      </c>
      <c r="J27" s="141"/>
      <c r="K27" s="21"/>
      <c r="L27" s="21"/>
      <c r="M27" s="21"/>
      <c r="N27" s="21"/>
    </row>
    <row r="28" customHeight="1" spans="1:14">
      <c r="A28" s="49" t="e">
        <f>'League Play Report'!Q28</f>
        <v>#N/A</v>
      </c>
      <c r="B28" s="50" t="str">
        <f t="shared" si="1"/>
        <v/>
      </c>
      <c r="C28" s="136" t="str">
        <f t="shared" si="2"/>
        <v/>
      </c>
      <c r="D28" s="49"/>
      <c r="E28" s="49" t="str">
        <f t="shared" ref="E28:E33" si="9">IF(I28="","","HOME TEAM")</f>
        <v/>
      </c>
      <c r="F28" s="49" t="str">
        <f>'League Play Report'!T28</f>
        <v/>
      </c>
      <c r="G28" s="49" t="str">
        <f>IF('League Play Report'!R28="F","Front",IF('League Play Report'!R28="M","Middle","Back"))</f>
        <v>Back</v>
      </c>
      <c r="H28" s="50"/>
      <c r="I28" s="49" t="str">
        <f>'League Play Report'!S28</f>
        <v/>
      </c>
      <c r="J28" s="141"/>
      <c r="K28" s="21"/>
      <c r="L28" s="21"/>
      <c r="M28" s="21"/>
      <c r="N28" s="21"/>
    </row>
    <row r="29" customHeight="1" spans="1:14">
      <c r="A29" s="49" t="e">
        <f>'League Play Report'!Q29</f>
        <v>#N/A</v>
      </c>
      <c r="B29" s="50" t="str">
        <f t="shared" si="1"/>
        <v/>
      </c>
      <c r="C29" s="136" t="str">
        <f t="shared" si="2"/>
        <v/>
      </c>
      <c r="D29" s="49"/>
      <c r="E29" s="49" t="str">
        <f t="shared" si="9"/>
        <v/>
      </c>
      <c r="F29" s="49" t="str">
        <f>'League Play Report'!T29</f>
        <v/>
      </c>
      <c r="G29" s="49" t="str">
        <f>IF('League Play Report'!R29="F","Front",IF('League Play Report'!R29="M","Middle","Back"))</f>
        <v>Back</v>
      </c>
      <c r="H29" s="50"/>
      <c r="I29" s="49" t="str">
        <f>'League Play Report'!S29</f>
        <v/>
      </c>
      <c r="J29" s="141"/>
      <c r="K29" s="21"/>
      <c r="L29" s="21"/>
      <c r="M29" s="21"/>
      <c r="N29" s="21"/>
    </row>
    <row r="30" customHeight="1" spans="1:14">
      <c r="A30" s="49" t="e">
        <f>'League Play Report'!D30</f>
        <v>#N/A</v>
      </c>
      <c r="B30" s="50" t="str">
        <f t="shared" si="1"/>
        <v/>
      </c>
      <c r="C30" s="136" t="str">
        <f t="shared" si="2"/>
        <v/>
      </c>
      <c r="D30" s="49"/>
      <c r="E30" s="49" t="str">
        <f t="shared" si="8"/>
        <v/>
      </c>
      <c r="F30" s="49" t="str">
        <f>'League Play Report'!G30</f>
        <v/>
      </c>
      <c r="G30" s="49" t="str">
        <f>IF('League Play Report'!E30="F","Front",IF('League Play Report'!E30="M","Middle","Back"))</f>
        <v>Back</v>
      </c>
      <c r="H30" s="50"/>
      <c r="I30" s="49" t="str">
        <f>'League Play Report'!F30</f>
        <v/>
      </c>
      <c r="K30" s="21"/>
      <c r="L30" s="21"/>
      <c r="M30" s="21"/>
      <c r="N30" s="21"/>
    </row>
    <row r="31" customHeight="1" spans="1:14">
      <c r="A31" s="49" t="e">
        <f>'League Play Report'!D31</f>
        <v>#N/A</v>
      </c>
      <c r="B31" s="50" t="str">
        <f t="shared" si="1"/>
        <v/>
      </c>
      <c r="C31" s="136" t="str">
        <f t="shared" si="2"/>
        <v/>
      </c>
      <c r="D31" s="49"/>
      <c r="E31" s="49" t="str">
        <f t="shared" si="8"/>
        <v/>
      </c>
      <c r="F31" s="49" t="str">
        <f>'League Play Report'!G31</f>
        <v/>
      </c>
      <c r="G31" s="49" t="str">
        <f>IF('League Play Report'!E31="F","Front",IF('League Play Report'!E31="M","Middle","Back"))</f>
        <v>Back</v>
      </c>
      <c r="H31" s="50"/>
      <c r="I31" s="49" t="str">
        <f>'League Play Report'!F31</f>
        <v/>
      </c>
      <c r="J31" s="21"/>
      <c r="K31" s="21"/>
      <c r="L31" s="21"/>
      <c r="M31" s="21"/>
      <c r="N31" s="21"/>
    </row>
    <row r="32" customHeight="1" spans="1:14">
      <c r="A32" s="49" t="e">
        <f>'League Play Report'!Q30</f>
        <v>#N/A</v>
      </c>
      <c r="B32" s="50" t="str">
        <f t="shared" si="1"/>
        <v/>
      </c>
      <c r="C32" s="136" t="str">
        <f t="shared" si="2"/>
        <v/>
      </c>
      <c r="D32" s="49"/>
      <c r="E32" s="49" t="str">
        <f t="shared" si="9"/>
        <v/>
      </c>
      <c r="F32" s="49" t="str">
        <f>'League Play Report'!T30</f>
        <v/>
      </c>
      <c r="G32" s="49" t="str">
        <f>IF('League Play Report'!R30="F","Front",IF('League Play Report'!R30="M","Middle","Back"))</f>
        <v>Back</v>
      </c>
      <c r="H32" s="50"/>
      <c r="I32" s="49" t="str">
        <f>'League Play Report'!S30</f>
        <v/>
      </c>
      <c r="J32" s="21"/>
      <c r="K32" s="21"/>
      <c r="L32" s="21"/>
      <c r="M32" s="21"/>
      <c r="N32" s="21"/>
    </row>
    <row r="33" customHeight="1" spans="1:14">
      <c r="A33" s="49" t="e">
        <f>'League Play Report'!Q31</f>
        <v>#N/A</v>
      </c>
      <c r="B33" s="50" t="str">
        <f t="shared" si="1"/>
        <v/>
      </c>
      <c r="C33" s="136" t="str">
        <f t="shared" si="2"/>
        <v/>
      </c>
      <c r="D33" s="49"/>
      <c r="E33" s="49" t="str">
        <f t="shared" si="9"/>
        <v/>
      </c>
      <c r="F33" s="49" t="str">
        <f>'League Play Report'!T31</f>
        <v/>
      </c>
      <c r="G33" s="49" t="str">
        <f>IF('League Play Report'!R31="F","Front",IF('League Play Report'!R31="M","Middle","Back"))</f>
        <v>Back</v>
      </c>
      <c r="H33" s="50"/>
      <c r="I33" s="49" t="str">
        <f>'League Play Report'!S31</f>
        <v/>
      </c>
      <c r="J33" s="21"/>
      <c r="K33" s="21"/>
      <c r="L33" s="21"/>
      <c r="M33" s="21"/>
      <c r="N33" s="21"/>
    </row>
    <row r="34" customHeight="1" spans="1:14">
      <c r="A34" s="49" t="e">
        <f>'League Play Report'!D32</f>
        <v>#N/A</v>
      </c>
      <c r="B34" s="50" t="str">
        <f t="shared" si="1"/>
        <v/>
      </c>
      <c r="C34" s="136" t="str">
        <f t="shared" si="2"/>
        <v/>
      </c>
      <c r="D34" s="49"/>
      <c r="E34" s="49" t="str">
        <f t="shared" ref="E34:E39" si="10">IF(I34="","","VISITING TEAM")</f>
        <v/>
      </c>
      <c r="F34" s="49" t="str">
        <f>'League Play Report'!G32</f>
        <v/>
      </c>
      <c r="G34" s="49" t="str">
        <f>IF('League Play Report'!E32="F","Front",IF('League Play Report'!E32="M","Middle","Back"))</f>
        <v>Back</v>
      </c>
      <c r="H34" s="50"/>
      <c r="I34" s="49" t="str">
        <f>'League Play Report'!F32</f>
        <v/>
      </c>
      <c r="J34" s="21"/>
      <c r="K34" s="21"/>
      <c r="L34" s="21"/>
      <c r="M34" s="21"/>
      <c r="N34" s="21"/>
    </row>
    <row r="35" customHeight="1" spans="1:14">
      <c r="A35" s="49" t="e">
        <f>'League Play Report'!D33</f>
        <v>#N/A</v>
      </c>
      <c r="B35" s="50" t="str">
        <f t="shared" si="1"/>
        <v/>
      </c>
      <c r="C35" s="136" t="str">
        <f t="shared" ref="C35:C48" si="11">IFERROR(RIGHT(I35,LEN(I35)-FIND(" ",I35,1)),"")</f>
        <v/>
      </c>
      <c r="D35" s="49"/>
      <c r="E35" s="49" t="str">
        <f t="shared" si="10"/>
        <v/>
      </c>
      <c r="F35" s="49" t="str">
        <f>'League Play Report'!G33</f>
        <v/>
      </c>
      <c r="G35" s="49" t="str">
        <f>IF('League Play Report'!E33="F","Front",IF('League Play Report'!E33="M","Middle","Back"))</f>
        <v>Back</v>
      </c>
      <c r="H35" s="50"/>
      <c r="I35" s="49" t="str">
        <f>'League Play Report'!F33</f>
        <v/>
      </c>
      <c r="J35" s="21"/>
      <c r="K35" s="21"/>
      <c r="L35" s="21"/>
      <c r="M35" s="21"/>
      <c r="N35" s="21"/>
    </row>
    <row r="36" customHeight="1" spans="1:14">
      <c r="A36" s="49" t="e">
        <f>'League Play Report'!Q32</f>
        <v>#N/A</v>
      </c>
      <c r="B36" s="50" t="str">
        <f t="shared" si="1"/>
        <v/>
      </c>
      <c r="C36" s="136" t="str">
        <f t="shared" si="11"/>
        <v/>
      </c>
      <c r="D36" s="49"/>
      <c r="E36" s="49" t="str">
        <f t="shared" ref="E36:E41" si="12">IF(I36="","","HOME TEAM")</f>
        <v/>
      </c>
      <c r="F36" s="49" t="str">
        <f>'League Play Report'!T32</f>
        <v/>
      </c>
      <c r="G36" s="49" t="str">
        <f>IF('League Play Report'!R32="F","Front",IF('League Play Report'!R32="M","Middle","Back"))</f>
        <v>Back</v>
      </c>
      <c r="H36" s="50"/>
      <c r="I36" s="49" t="str">
        <f>'League Play Report'!S32</f>
        <v/>
      </c>
      <c r="J36" s="21"/>
      <c r="K36" s="21"/>
      <c r="L36" s="21"/>
      <c r="M36" s="21"/>
      <c r="N36" s="21"/>
    </row>
    <row r="37" customHeight="1" spans="1:14">
      <c r="A37" s="49" t="e">
        <f>'League Play Report'!Q33</f>
        <v>#N/A</v>
      </c>
      <c r="B37" s="50" t="str">
        <f t="shared" si="1"/>
        <v/>
      </c>
      <c r="C37" s="136" t="str">
        <f t="shared" si="11"/>
        <v/>
      </c>
      <c r="D37" s="49"/>
      <c r="E37" s="49" t="str">
        <f t="shared" si="12"/>
        <v/>
      </c>
      <c r="F37" s="49" t="str">
        <f>'League Play Report'!T33</f>
        <v/>
      </c>
      <c r="G37" s="49" t="str">
        <f>IF('League Play Report'!R33="F","Front",IF('League Play Report'!R33="M","Middle","Back"))</f>
        <v>Back</v>
      </c>
      <c r="H37" s="50"/>
      <c r="I37" s="49" t="str">
        <f>'League Play Report'!S33</f>
        <v/>
      </c>
      <c r="J37" s="21"/>
      <c r="K37" s="21"/>
      <c r="L37" s="21"/>
      <c r="M37" s="21"/>
      <c r="N37" s="21"/>
    </row>
    <row r="38" customHeight="1" spans="1:14">
      <c r="A38" s="49" t="e">
        <f>'League Play Report'!D34</f>
        <v>#N/A</v>
      </c>
      <c r="B38" s="50" t="str">
        <f t="shared" si="1"/>
        <v/>
      </c>
      <c r="C38" s="136" t="str">
        <f t="shared" si="11"/>
        <v/>
      </c>
      <c r="D38" s="49"/>
      <c r="E38" s="49" t="str">
        <f t="shared" si="10"/>
        <v/>
      </c>
      <c r="F38" s="49" t="str">
        <f>'League Play Report'!G34</f>
        <v/>
      </c>
      <c r="G38" s="49" t="str">
        <f>IF('League Play Report'!E34="F","Front",IF('League Play Report'!E34="M","Middle","Back"))</f>
        <v>Back</v>
      </c>
      <c r="H38" s="50"/>
      <c r="I38" s="49" t="str">
        <f>'League Play Report'!F34</f>
        <v/>
      </c>
      <c r="J38" s="21"/>
      <c r="K38" s="21"/>
      <c r="L38" s="21"/>
      <c r="M38" s="21"/>
      <c r="N38" s="21"/>
    </row>
    <row r="39" customHeight="1" spans="1:14">
      <c r="A39" s="49" t="e">
        <f>'League Play Report'!D35</f>
        <v>#N/A</v>
      </c>
      <c r="B39" s="50" t="str">
        <f t="shared" si="1"/>
        <v/>
      </c>
      <c r="C39" s="136" t="str">
        <f t="shared" si="11"/>
        <v/>
      </c>
      <c r="D39" s="49"/>
      <c r="E39" s="49" t="str">
        <f t="shared" si="10"/>
        <v/>
      </c>
      <c r="F39" s="49" t="str">
        <f>'League Play Report'!G35</f>
        <v/>
      </c>
      <c r="G39" s="49" t="str">
        <f>IF('League Play Report'!E35="F","Front",IF('League Play Report'!E35="M","Middle","Back"))</f>
        <v>Back</v>
      </c>
      <c r="H39" s="50"/>
      <c r="I39" s="49" t="str">
        <f>'League Play Report'!F35</f>
        <v/>
      </c>
      <c r="J39" s="21"/>
      <c r="K39" s="21"/>
      <c r="L39" s="21"/>
      <c r="M39" s="21"/>
      <c r="N39" s="21"/>
    </row>
    <row r="40" customHeight="1" spans="1:14">
      <c r="A40" s="49" t="e">
        <f>'League Play Report'!Q34</f>
        <v>#N/A</v>
      </c>
      <c r="B40" s="50" t="str">
        <f t="shared" si="1"/>
        <v/>
      </c>
      <c r="C40" s="136" t="str">
        <f t="shared" si="11"/>
        <v/>
      </c>
      <c r="D40" s="49"/>
      <c r="E40" s="49" t="str">
        <f t="shared" si="12"/>
        <v/>
      </c>
      <c r="F40" s="49" t="str">
        <f>'League Play Report'!T34</f>
        <v/>
      </c>
      <c r="G40" s="49" t="str">
        <f>IF('League Play Report'!R34="F","Front",IF('League Play Report'!R34="M","Middle","Back"))</f>
        <v>Back</v>
      </c>
      <c r="H40" s="50"/>
      <c r="I40" s="49" t="str">
        <f>'League Play Report'!S34</f>
        <v/>
      </c>
      <c r="J40" s="21"/>
      <c r="K40" s="21"/>
      <c r="L40" s="21"/>
      <c r="M40" s="21"/>
      <c r="N40" s="21"/>
    </row>
    <row r="41" customHeight="1" spans="1:14">
      <c r="A41" s="49" t="e">
        <f>'League Play Report'!Q35</f>
        <v>#N/A</v>
      </c>
      <c r="B41" s="50" t="str">
        <f t="shared" si="1"/>
        <v/>
      </c>
      <c r="C41" s="136" t="str">
        <f t="shared" si="11"/>
        <v/>
      </c>
      <c r="D41" s="49"/>
      <c r="E41" s="49" t="str">
        <f t="shared" si="12"/>
        <v/>
      </c>
      <c r="F41" s="49" t="str">
        <f>'League Play Report'!T35</f>
        <v/>
      </c>
      <c r="G41" s="49" t="str">
        <f>IF('League Play Report'!R35="F","Front",IF('League Play Report'!R35="M","Middle","Back"))</f>
        <v>Back</v>
      </c>
      <c r="H41" s="50"/>
      <c r="I41" s="49" t="str">
        <f>'League Play Report'!S35</f>
        <v/>
      </c>
      <c r="J41" s="21"/>
      <c r="K41" s="21"/>
      <c r="L41" s="21"/>
      <c r="M41" s="21"/>
      <c r="N41" s="21"/>
    </row>
    <row r="42" customHeight="1" spans="1:14">
      <c r="A42" s="49" t="e">
        <f>'League Play Report'!D36</f>
        <v>#N/A</v>
      </c>
      <c r="B42" s="50" t="str">
        <f t="shared" ref="B42:B77" si="13">IFERROR(LEFT(I42,FIND(" ",I42,1)-1),"")</f>
        <v/>
      </c>
      <c r="C42" s="136" t="str">
        <f t="shared" si="11"/>
        <v/>
      </c>
      <c r="D42" s="49"/>
      <c r="E42" s="49" t="str">
        <f t="shared" ref="E42:E47" si="14">IF(I42="","","VISITING TEAM")</f>
        <v/>
      </c>
      <c r="F42" s="49" t="str">
        <f>'League Play Report'!G36</f>
        <v/>
      </c>
      <c r="G42" s="49" t="str">
        <f>IF('League Play Report'!E36="F","Front",IF('League Play Report'!E36="M","Middle","Back"))</f>
        <v>Back</v>
      </c>
      <c r="H42" s="50"/>
      <c r="I42" s="49" t="str">
        <f>'League Play Report'!F36</f>
        <v/>
      </c>
      <c r="J42" s="21"/>
      <c r="K42" s="21"/>
      <c r="L42" s="21"/>
      <c r="M42" s="21"/>
      <c r="N42" s="21"/>
    </row>
    <row r="43" customHeight="1" spans="1:14">
      <c r="A43" s="49" t="e">
        <f>'League Play Report'!D37</f>
        <v>#N/A</v>
      </c>
      <c r="B43" s="50" t="str">
        <f t="shared" si="13"/>
        <v/>
      </c>
      <c r="C43" s="136" t="str">
        <f t="shared" si="11"/>
        <v/>
      </c>
      <c r="D43" s="49"/>
      <c r="E43" s="49" t="str">
        <f t="shared" si="14"/>
        <v/>
      </c>
      <c r="F43" s="49" t="str">
        <f>'League Play Report'!G37</f>
        <v/>
      </c>
      <c r="G43" s="49" t="str">
        <f>IF('League Play Report'!E37="F","Front",IF('League Play Report'!E37="M","Middle","Back"))</f>
        <v>Back</v>
      </c>
      <c r="H43" s="50"/>
      <c r="I43" s="49" t="str">
        <f>'League Play Report'!F37</f>
        <v/>
      </c>
      <c r="J43" s="21"/>
      <c r="K43" s="21"/>
      <c r="L43" s="21"/>
      <c r="M43" s="21"/>
      <c r="N43" s="21"/>
    </row>
    <row r="44" customHeight="1" spans="1:12">
      <c r="A44" s="49" t="e">
        <f>'League Play Report'!Q36</f>
        <v>#N/A</v>
      </c>
      <c r="B44" s="50" t="str">
        <f t="shared" si="13"/>
        <v/>
      </c>
      <c r="C44" s="136" t="str">
        <f t="shared" si="11"/>
        <v/>
      </c>
      <c r="D44" s="49"/>
      <c r="E44" s="49" t="str">
        <f t="shared" ref="E44:E49" si="15">IF(I44="","","HOME TEAM")</f>
        <v/>
      </c>
      <c r="F44" s="49" t="str">
        <f>'League Play Report'!T36</f>
        <v/>
      </c>
      <c r="G44" s="49" t="str">
        <f>IF('League Play Report'!R36="F","Front",IF('League Play Report'!R36="M","Middle","Back"))</f>
        <v>Back</v>
      </c>
      <c r="H44" s="50"/>
      <c r="I44" s="49" t="str">
        <f>'League Play Report'!S36</f>
        <v/>
      </c>
      <c r="L44" s="21"/>
    </row>
    <row r="45" customHeight="1" spans="1:12">
      <c r="A45" s="49" t="e">
        <f>'League Play Report'!Q37</f>
        <v>#N/A</v>
      </c>
      <c r="B45" s="50" t="str">
        <f t="shared" si="13"/>
        <v/>
      </c>
      <c r="C45" s="136" t="str">
        <f t="shared" si="11"/>
        <v/>
      </c>
      <c r="D45" s="49"/>
      <c r="E45" s="49" t="str">
        <f t="shared" si="15"/>
        <v/>
      </c>
      <c r="F45" s="49" t="str">
        <f>'League Play Report'!T37</f>
        <v/>
      </c>
      <c r="G45" s="49" t="str">
        <f>IF('League Play Report'!R37="F","Front",IF('League Play Report'!R37="M","Middle","Back"))</f>
        <v>Back</v>
      </c>
      <c r="H45" s="50"/>
      <c r="I45" s="49" t="str">
        <f>'League Play Report'!S37</f>
        <v/>
      </c>
      <c r="L45" s="21"/>
    </row>
    <row r="46" customHeight="1" spans="1:12">
      <c r="A46" s="49" t="e">
        <f>'League Play Report'!D38</f>
        <v>#N/A</v>
      </c>
      <c r="B46" s="50" t="str">
        <f t="shared" si="13"/>
        <v/>
      </c>
      <c r="C46" s="136" t="str">
        <f t="shared" si="11"/>
        <v/>
      </c>
      <c r="D46" s="49"/>
      <c r="E46" s="49" t="str">
        <f t="shared" si="14"/>
        <v/>
      </c>
      <c r="F46" s="49" t="str">
        <f>'League Play Report'!G38</f>
        <v/>
      </c>
      <c r="G46" s="49" t="str">
        <f>IF('League Play Report'!E38="F","Front",IF('League Play Report'!E38="M","Middle","Back"))</f>
        <v>Back</v>
      </c>
      <c r="H46" s="50"/>
      <c r="I46" s="49" t="str">
        <f>'League Play Report'!F38</f>
        <v/>
      </c>
      <c r="L46" s="21"/>
    </row>
    <row r="47" customHeight="1" spans="1:12">
      <c r="A47" s="49" t="e">
        <f>'League Play Report'!D39</f>
        <v>#N/A</v>
      </c>
      <c r="B47" s="50" t="str">
        <f t="shared" si="13"/>
        <v/>
      </c>
      <c r="C47" s="136" t="str">
        <f t="shared" si="11"/>
        <v/>
      </c>
      <c r="D47" s="49"/>
      <c r="E47" s="49" t="str">
        <f t="shared" si="14"/>
        <v/>
      </c>
      <c r="F47" s="49" t="str">
        <f>'League Play Report'!G39</f>
        <v/>
      </c>
      <c r="G47" s="49" t="str">
        <f>IF('League Play Report'!E39="F","Front",IF('League Play Report'!E39="M","Middle","Back"))</f>
        <v>Back</v>
      </c>
      <c r="H47" s="50"/>
      <c r="I47" s="49" t="str">
        <f>'League Play Report'!F39</f>
        <v/>
      </c>
      <c r="L47" s="21"/>
    </row>
    <row r="48" customHeight="1" spans="1:12">
      <c r="A48" s="49" t="e">
        <f>'League Play Report'!Q38</f>
        <v>#N/A</v>
      </c>
      <c r="B48" s="50" t="str">
        <f t="shared" si="13"/>
        <v/>
      </c>
      <c r="C48" s="136" t="str">
        <f t="shared" si="11"/>
        <v/>
      </c>
      <c r="D48" s="49"/>
      <c r="E48" s="49" t="str">
        <f t="shared" si="15"/>
        <v/>
      </c>
      <c r="F48" s="49" t="str">
        <f>'League Play Report'!T38</f>
        <v/>
      </c>
      <c r="G48" s="49" t="str">
        <f>IF('League Play Report'!R38="F","Front",IF('League Play Report'!R38="M","Middle","Back"))</f>
        <v>Back</v>
      </c>
      <c r="H48" s="50"/>
      <c r="I48" s="49" t="str">
        <f>'League Play Report'!S38</f>
        <v/>
      </c>
      <c r="L48" s="21"/>
    </row>
    <row r="49" customHeight="1" spans="1:12">
      <c r="A49" s="49" t="e">
        <f>'League Play Report'!Q39</f>
        <v>#N/A</v>
      </c>
      <c r="B49" s="50" t="str">
        <f t="shared" si="13"/>
        <v/>
      </c>
      <c r="C49" s="136" t="str">
        <f t="shared" ref="C49:C54" si="16">IFERROR(RIGHT(I49,LEN(I49)-FIND(" ",I49,1)),"")</f>
        <v/>
      </c>
      <c r="D49" s="49"/>
      <c r="E49" s="49" t="str">
        <f t="shared" si="15"/>
        <v/>
      </c>
      <c r="F49" s="49" t="str">
        <f>'League Play Report'!T39</f>
        <v/>
      </c>
      <c r="G49" s="49" t="str">
        <f>IF('League Play Report'!R39="F","Front",IF('League Play Report'!R39="M","Middle","Back"))</f>
        <v>Back</v>
      </c>
      <c r="H49" s="50"/>
      <c r="I49" s="49" t="str">
        <f>'League Play Report'!S39</f>
        <v/>
      </c>
      <c r="L49" s="21"/>
    </row>
    <row r="50" customHeight="1" spans="1:12">
      <c r="A50" s="49" t="e">
        <f>'League Play Report'!D40</f>
        <v>#N/A</v>
      </c>
      <c r="B50" s="50" t="str">
        <f t="shared" si="13"/>
        <v/>
      </c>
      <c r="C50" s="136" t="str">
        <f t="shared" si="16"/>
        <v/>
      </c>
      <c r="D50" s="49"/>
      <c r="E50" s="49" t="str">
        <f t="shared" ref="E50:E55" si="17">IF(I50="","","VISITING TEAM")</f>
        <v/>
      </c>
      <c r="F50" s="49" t="str">
        <f>'League Play Report'!G40</f>
        <v/>
      </c>
      <c r="G50" s="49" t="str">
        <f>IF('League Play Report'!E40="F","Front",IF('League Play Report'!E40="M","Middle","Back"))</f>
        <v>Back</v>
      </c>
      <c r="H50" s="50"/>
      <c r="I50" s="49" t="str">
        <f>'League Play Report'!F40</f>
        <v/>
      </c>
      <c r="L50" s="21"/>
    </row>
    <row r="51" customHeight="1" spans="1:12">
      <c r="A51" s="49" t="e">
        <f>'League Play Report'!D41</f>
        <v>#N/A</v>
      </c>
      <c r="B51" s="50" t="str">
        <f t="shared" si="13"/>
        <v/>
      </c>
      <c r="C51" s="136" t="str">
        <f t="shared" si="16"/>
        <v/>
      </c>
      <c r="D51" s="49"/>
      <c r="E51" s="49" t="str">
        <f t="shared" si="17"/>
        <v/>
      </c>
      <c r="F51" s="49" t="str">
        <f>'League Play Report'!G41</f>
        <v/>
      </c>
      <c r="G51" s="49" t="str">
        <f>IF('League Play Report'!E41="F","Front",IF('League Play Report'!E41="M","Middle","Back"))</f>
        <v>Back</v>
      </c>
      <c r="H51" s="50"/>
      <c r="I51" s="49" t="str">
        <f>'League Play Report'!F41</f>
        <v/>
      </c>
      <c r="L51" s="21"/>
    </row>
    <row r="52" customHeight="1" spans="1:12">
      <c r="A52" s="49" t="e">
        <f>'League Play Report'!Q40</f>
        <v>#N/A</v>
      </c>
      <c r="B52" s="50" t="str">
        <f t="shared" si="13"/>
        <v/>
      </c>
      <c r="C52" s="136" t="str">
        <f t="shared" si="16"/>
        <v/>
      </c>
      <c r="D52" s="49"/>
      <c r="E52" s="49" t="str">
        <f t="shared" ref="E52:E57" si="18">IF(I52="","","HOME TEAM")</f>
        <v/>
      </c>
      <c r="F52" s="49" t="str">
        <f>'League Play Report'!T40</f>
        <v/>
      </c>
      <c r="G52" s="49" t="str">
        <f>IF('League Play Report'!R40="F","Front",IF('League Play Report'!R40="M","Middle","Back"))</f>
        <v>Back</v>
      </c>
      <c r="H52" s="50"/>
      <c r="I52" s="49" t="str">
        <f>'League Play Report'!S40</f>
        <v/>
      </c>
      <c r="L52" s="21"/>
    </row>
    <row r="53" customHeight="1" spans="1:12">
      <c r="A53" s="49" t="e">
        <f>'League Play Report'!Q41</f>
        <v>#N/A</v>
      </c>
      <c r="B53" s="50" t="str">
        <f t="shared" si="13"/>
        <v/>
      </c>
      <c r="C53" s="136" t="str">
        <f t="shared" si="16"/>
        <v/>
      </c>
      <c r="D53" s="49"/>
      <c r="E53" s="49" t="str">
        <f t="shared" si="18"/>
        <v/>
      </c>
      <c r="F53" s="49" t="str">
        <f>'League Play Report'!T41</f>
        <v/>
      </c>
      <c r="G53" s="49" t="str">
        <f>IF('League Play Report'!R41="F","Front",IF('League Play Report'!R41="M","Middle","Back"))</f>
        <v>Back</v>
      </c>
      <c r="H53" s="50"/>
      <c r="I53" s="49" t="str">
        <f>'League Play Report'!S41</f>
        <v/>
      </c>
      <c r="L53" s="21"/>
    </row>
    <row r="54" customHeight="1" spans="1:12">
      <c r="A54" s="49" t="e">
        <f>'League Play Report'!D42</f>
        <v>#N/A</v>
      </c>
      <c r="B54" s="50" t="str">
        <f t="shared" si="13"/>
        <v/>
      </c>
      <c r="C54" s="136" t="str">
        <f t="shared" si="16"/>
        <v/>
      </c>
      <c r="D54" s="49"/>
      <c r="E54" s="49" t="str">
        <f t="shared" si="17"/>
        <v/>
      </c>
      <c r="F54" s="49" t="str">
        <f>'League Play Report'!G42</f>
        <v/>
      </c>
      <c r="G54" s="49" t="str">
        <f>IF('League Play Report'!E42="F","Front",IF('League Play Report'!E42="M","Middle","Back"))</f>
        <v>Back</v>
      </c>
      <c r="H54" s="50"/>
      <c r="I54" s="49" t="str">
        <f>'League Play Report'!F42</f>
        <v/>
      </c>
      <c r="L54" s="21"/>
    </row>
    <row r="55" customHeight="1" spans="1:12">
      <c r="A55" s="49" t="e">
        <f>'League Play Report'!D43</f>
        <v>#N/A</v>
      </c>
      <c r="B55" s="50" t="str">
        <f t="shared" si="13"/>
        <v/>
      </c>
      <c r="C55" s="136" t="str">
        <f t="shared" ref="C55:C60" si="19">IFERROR(RIGHT(I55,LEN(I55)-FIND(" ",I55,1)),"")</f>
        <v/>
      </c>
      <c r="D55" s="49"/>
      <c r="E55" s="49" t="str">
        <f t="shared" si="17"/>
        <v/>
      </c>
      <c r="F55" s="49" t="str">
        <f>'League Play Report'!G43</f>
        <v/>
      </c>
      <c r="G55" s="49" t="str">
        <f>IF('League Play Report'!E43="F","Front",IF('League Play Report'!E43="M","Middle","Back"))</f>
        <v>Back</v>
      </c>
      <c r="H55" s="50"/>
      <c r="I55" s="49" t="str">
        <f>'League Play Report'!F43</f>
        <v/>
      </c>
      <c r="L55" s="21"/>
    </row>
    <row r="56" customHeight="1" spans="1:12">
      <c r="A56" s="49" t="e">
        <f>'League Play Report'!Q42</f>
        <v>#N/A</v>
      </c>
      <c r="B56" s="50" t="str">
        <f t="shared" si="13"/>
        <v/>
      </c>
      <c r="C56" s="136" t="str">
        <f t="shared" si="19"/>
        <v/>
      </c>
      <c r="D56" s="49"/>
      <c r="E56" s="49" t="str">
        <f t="shared" si="18"/>
        <v/>
      </c>
      <c r="F56" s="49" t="str">
        <f>'League Play Report'!T42</f>
        <v/>
      </c>
      <c r="G56" s="49" t="str">
        <f>IF('League Play Report'!R42="F","Front",IF('League Play Report'!R42="M","Middle","Back"))</f>
        <v>Back</v>
      </c>
      <c r="H56" s="50"/>
      <c r="I56" s="49" t="str">
        <f>'League Play Report'!S42</f>
        <v/>
      </c>
      <c r="L56" s="21"/>
    </row>
    <row r="57" customHeight="1" spans="1:12">
      <c r="A57" s="49" t="e">
        <f>'League Play Report'!Q43</f>
        <v>#N/A</v>
      </c>
      <c r="B57" s="50" t="str">
        <f t="shared" si="13"/>
        <v/>
      </c>
      <c r="C57" s="136" t="str">
        <f t="shared" si="19"/>
        <v/>
      </c>
      <c r="D57" s="49"/>
      <c r="E57" s="49" t="str">
        <f t="shared" si="18"/>
        <v/>
      </c>
      <c r="F57" s="49" t="str">
        <f>'League Play Report'!T43</f>
        <v/>
      </c>
      <c r="G57" s="49" t="str">
        <f>IF('League Play Report'!R43="F","Front",IF('League Play Report'!R43="M","Middle","Back"))</f>
        <v>Back</v>
      </c>
      <c r="H57" s="50"/>
      <c r="I57" s="49" t="str">
        <f>'League Play Report'!S43</f>
        <v/>
      </c>
      <c r="L57" s="21"/>
    </row>
    <row r="58" customHeight="1" spans="1:12">
      <c r="A58" s="49" t="e">
        <f>'League Play Report'!D44</f>
        <v>#N/A</v>
      </c>
      <c r="B58" s="50" t="str">
        <f t="shared" si="13"/>
        <v/>
      </c>
      <c r="C58" s="136" t="str">
        <f t="shared" si="19"/>
        <v/>
      </c>
      <c r="D58" s="49"/>
      <c r="E58" s="49" t="str">
        <f t="shared" ref="E58:E63" si="20">IF(I58="","","VISITING TEAM")</f>
        <v/>
      </c>
      <c r="F58" s="49" t="str">
        <f>'League Play Report'!G44</f>
        <v/>
      </c>
      <c r="G58" s="49" t="str">
        <f>IF('League Play Report'!E44="F","Front",IF('League Play Report'!E44="M","Middle","Back"))</f>
        <v>Back</v>
      </c>
      <c r="H58" s="50"/>
      <c r="I58" s="49" t="str">
        <f>'League Play Report'!F44</f>
        <v/>
      </c>
      <c r="L58" s="21"/>
    </row>
    <row r="59" customHeight="1" spans="1:12">
      <c r="A59" s="49" t="e">
        <f>'League Play Report'!D45</f>
        <v>#N/A</v>
      </c>
      <c r="B59" s="50" t="str">
        <f t="shared" si="13"/>
        <v/>
      </c>
      <c r="C59" s="136" t="str">
        <f t="shared" si="19"/>
        <v/>
      </c>
      <c r="D59" s="49"/>
      <c r="E59" s="49" t="str">
        <f t="shared" si="20"/>
        <v/>
      </c>
      <c r="F59" s="49" t="str">
        <f>'League Play Report'!G45</f>
        <v/>
      </c>
      <c r="G59" s="49" t="str">
        <f>IF('League Play Report'!E45="F","Front",IF('League Play Report'!E45="M","Middle","Back"))</f>
        <v>Back</v>
      </c>
      <c r="H59" s="50"/>
      <c r="I59" s="49" t="str">
        <f>'League Play Report'!F45</f>
        <v/>
      </c>
      <c r="L59" s="21"/>
    </row>
    <row r="60" customHeight="1" spans="1:12">
      <c r="A60" s="49" t="e">
        <f>'League Play Report'!Q44</f>
        <v>#N/A</v>
      </c>
      <c r="B60" s="50" t="str">
        <f t="shared" si="13"/>
        <v/>
      </c>
      <c r="C60" s="136" t="str">
        <f t="shared" si="19"/>
        <v/>
      </c>
      <c r="D60" s="49"/>
      <c r="E60" s="49" t="str">
        <f t="shared" ref="E60:E65" si="21">IF(I60="","","HOME TEAM")</f>
        <v/>
      </c>
      <c r="F60" s="49" t="str">
        <f>'League Play Report'!T44</f>
        <v/>
      </c>
      <c r="G60" s="49" t="str">
        <f>IF('League Play Report'!R44="F","Front",IF('League Play Report'!R44="M","Middle","Back"))</f>
        <v>Back</v>
      </c>
      <c r="H60" s="50"/>
      <c r="I60" s="49" t="str">
        <f>'League Play Report'!S44</f>
        <v/>
      </c>
      <c r="L60" s="21"/>
    </row>
    <row r="61" customHeight="1" spans="1:12">
      <c r="A61" s="49" t="e">
        <f>'League Play Report'!Q45</f>
        <v>#N/A</v>
      </c>
      <c r="B61" s="50" t="str">
        <f t="shared" si="13"/>
        <v/>
      </c>
      <c r="C61" s="136" t="str">
        <f t="shared" ref="C61:C67" si="22">IFERROR(RIGHT(I61,LEN(I61)-FIND(" ",I61,1)),"")</f>
        <v/>
      </c>
      <c r="D61" s="49"/>
      <c r="E61" s="49" t="str">
        <f t="shared" si="21"/>
        <v/>
      </c>
      <c r="F61" s="49" t="str">
        <f>'League Play Report'!T45</f>
        <v/>
      </c>
      <c r="G61" s="49" t="str">
        <f>IF('League Play Report'!R45="F","Front",IF('League Play Report'!R45="M","Middle","Back"))</f>
        <v>Back</v>
      </c>
      <c r="H61" s="50"/>
      <c r="I61" s="49" t="str">
        <f>'League Play Report'!S45</f>
        <v/>
      </c>
      <c r="L61" s="21"/>
    </row>
    <row r="62" customHeight="1" spans="1:12">
      <c r="A62" s="49" t="e">
        <f>'League Play Report'!D46</f>
        <v>#N/A</v>
      </c>
      <c r="B62" s="50" t="str">
        <f t="shared" si="13"/>
        <v/>
      </c>
      <c r="C62" s="136" t="str">
        <f t="shared" si="22"/>
        <v/>
      </c>
      <c r="D62" s="49"/>
      <c r="E62" s="49" t="str">
        <f t="shared" si="20"/>
        <v/>
      </c>
      <c r="F62" s="49" t="str">
        <f>'League Play Report'!G46</f>
        <v/>
      </c>
      <c r="G62" s="49" t="str">
        <f>IF('League Play Report'!E46="F","Front",IF('League Play Report'!E46="M","Middle","Back"))</f>
        <v>Back</v>
      </c>
      <c r="H62" s="50"/>
      <c r="I62" s="49" t="str">
        <f>'League Play Report'!F46</f>
        <v/>
      </c>
      <c r="L62" s="21"/>
    </row>
    <row r="63" customHeight="1" spans="1:12">
      <c r="A63" s="49" t="e">
        <f>'League Play Report'!D47</f>
        <v>#N/A</v>
      </c>
      <c r="B63" s="50" t="str">
        <f t="shared" si="13"/>
        <v/>
      </c>
      <c r="C63" s="136" t="str">
        <f t="shared" si="22"/>
        <v/>
      </c>
      <c r="D63" s="49"/>
      <c r="E63" s="49" t="str">
        <f t="shared" si="20"/>
        <v/>
      </c>
      <c r="F63" s="49" t="str">
        <f>'League Play Report'!G47</f>
        <v/>
      </c>
      <c r="G63" s="49" t="str">
        <f>IF('League Play Report'!E47="F","Front",IF('League Play Report'!E47="M","Middle","Back"))</f>
        <v>Back</v>
      </c>
      <c r="H63" s="50"/>
      <c r="I63" s="49" t="str">
        <f>'League Play Report'!F47</f>
        <v/>
      </c>
      <c r="L63" s="21"/>
    </row>
    <row r="64" customHeight="1" spans="1:12">
      <c r="A64" s="49" t="e">
        <f>'League Play Report'!Q46</f>
        <v>#N/A</v>
      </c>
      <c r="B64" s="50" t="str">
        <f t="shared" si="13"/>
        <v/>
      </c>
      <c r="C64" s="136" t="str">
        <f t="shared" si="22"/>
        <v/>
      </c>
      <c r="D64" s="49"/>
      <c r="E64" s="49" t="str">
        <f t="shared" si="21"/>
        <v/>
      </c>
      <c r="F64" s="49" t="str">
        <f>'League Play Report'!T46</f>
        <v/>
      </c>
      <c r="G64" s="49" t="str">
        <f>IF('League Play Report'!R46="F","Front",IF('League Play Report'!R46="M","Middle","Back"))</f>
        <v>Back</v>
      </c>
      <c r="H64" s="50"/>
      <c r="I64" s="49" t="str">
        <f>'League Play Report'!S46</f>
        <v/>
      </c>
      <c r="L64" s="21"/>
    </row>
    <row r="65" customHeight="1" spans="1:12">
      <c r="A65" s="49" t="e">
        <f>'League Play Report'!Q47</f>
        <v>#N/A</v>
      </c>
      <c r="B65" s="50" t="str">
        <f t="shared" si="13"/>
        <v/>
      </c>
      <c r="C65" s="136" t="str">
        <f t="shared" si="22"/>
        <v/>
      </c>
      <c r="D65" s="49"/>
      <c r="E65" s="49" t="str">
        <f t="shared" si="21"/>
        <v/>
      </c>
      <c r="F65" s="49" t="str">
        <f>'League Play Report'!T47</f>
        <v/>
      </c>
      <c r="G65" s="49" t="str">
        <f>IF('League Play Report'!R47="F","Front",IF('League Play Report'!R47="M","Middle","Back"))</f>
        <v>Back</v>
      </c>
      <c r="H65" s="50"/>
      <c r="I65" s="49" t="str">
        <f>'League Play Report'!S47</f>
        <v/>
      </c>
      <c r="L65" s="21"/>
    </row>
    <row r="66" customHeight="1" spans="1:12">
      <c r="A66" s="49" t="e">
        <f>'League Play Report'!D48</f>
        <v>#N/A</v>
      </c>
      <c r="B66" s="50" t="str">
        <f t="shared" si="13"/>
        <v/>
      </c>
      <c r="C66" s="136" t="str">
        <f t="shared" si="22"/>
        <v/>
      </c>
      <c r="D66" s="50"/>
      <c r="E66" s="49" t="str">
        <f t="shared" ref="E66:E71" si="23">IF(I66="","","VISITING TEAM")</f>
        <v/>
      </c>
      <c r="F66" s="49" t="str">
        <f>'League Play Report'!G48</f>
        <v/>
      </c>
      <c r="G66" s="49" t="str">
        <f>IF('League Play Report'!E48="F","Front",IF('League Play Report'!E48="M","Middle","Back"))</f>
        <v>Back</v>
      </c>
      <c r="H66" s="50"/>
      <c r="I66" s="49" t="str">
        <f>'League Play Report'!F48</f>
        <v/>
      </c>
      <c r="L66" s="21"/>
    </row>
    <row r="67" customHeight="1" spans="1:12">
      <c r="A67" s="49" t="e">
        <f>'League Play Report'!D49</f>
        <v>#N/A</v>
      </c>
      <c r="B67" s="50" t="str">
        <f t="shared" si="13"/>
        <v/>
      </c>
      <c r="C67" s="136" t="str">
        <f t="shared" si="22"/>
        <v/>
      </c>
      <c r="D67" s="50"/>
      <c r="E67" s="49" t="str">
        <f t="shared" si="23"/>
        <v/>
      </c>
      <c r="F67" s="49" t="str">
        <f>'League Play Report'!G49</f>
        <v/>
      </c>
      <c r="G67" s="49" t="str">
        <f>IF('League Play Report'!E49="F","Front",IF('League Play Report'!E49="M","Middle","Back"))</f>
        <v>Back</v>
      </c>
      <c r="H67" s="50"/>
      <c r="I67" s="49" t="str">
        <f>'League Play Report'!F49</f>
        <v/>
      </c>
      <c r="L67" s="21"/>
    </row>
    <row r="68" customHeight="1" spans="1:12">
      <c r="A68" s="49" t="e">
        <f>'League Play Report'!Q48</f>
        <v>#N/A</v>
      </c>
      <c r="B68" s="50" t="str">
        <f t="shared" si="13"/>
        <v/>
      </c>
      <c r="C68" s="136" t="str">
        <f t="shared" ref="C68:C77" si="24">IFERROR(RIGHT(I68,LEN(I68)-FIND(" ",I68,1)),"")</f>
        <v/>
      </c>
      <c r="D68" s="50"/>
      <c r="E68" s="49" t="str">
        <f t="shared" ref="E68:E73" si="25">IF(I68="","","HOME TEAM")</f>
        <v/>
      </c>
      <c r="F68" s="49" t="str">
        <f>'League Play Report'!T48</f>
        <v/>
      </c>
      <c r="G68" s="49" t="str">
        <f>IF('League Play Report'!R48="F","Front",IF('League Play Report'!R48="M","Middle","Back"))</f>
        <v>Back</v>
      </c>
      <c r="H68" s="50"/>
      <c r="I68" s="49" t="str">
        <f>'League Play Report'!S48</f>
        <v/>
      </c>
      <c r="L68" s="21"/>
    </row>
    <row r="69" customHeight="1" spans="1:12">
      <c r="A69" s="49" t="e">
        <f>'League Play Report'!Q49</f>
        <v>#N/A</v>
      </c>
      <c r="B69" s="50" t="str">
        <f t="shared" si="13"/>
        <v/>
      </c>
      <c r="C69" s="136" t="str">
        <f t="shared" si="24"/>
        <v/>
      </c>
      <c r="D69" s="50"/>
      <c r="E69" s="49" t="str">
        <f t="shared" si="25"/>
        <v/>
      </c>
      <c r="F69" s="49" t="str">
        <f>'League Play Report'!T49</f>
        <v/>
      </c>
      <c r="G69" s="49" t="str">
        <f>IF('League Play Report'!R49="F","Front",IF('League Play Report'!R49="M","Middle","Back"))</f>
        <v>Back</v>
      </c>
      <c r="H69" s="50"/>
      <c r="I69" s="49" t="str">
        <f>'League Play Report'!S49</f>
        <v/>
      </c>
      <c r="L69" s="21"/>
    </row>
    <row r="70" customHeight="1" spans="1:12">
      <c r="A70" s="49" t="e">
        <f>'League Play Report'!D50</f>
        <v>#N/A</v>
      </c>
      <c r="B70" s="50" t="str">
        <f t="shared" si="13"/>
        <v/>
      </c>
      <c r="C70" s="136" t="str">
        <f t="shared" si="24"/>
        <v/>
      </c>
      <c r="D70" s="50"/>
      <c r="E70" s="49" t="str">
        <f t="shared" si="23"/>
        <v/>
      </c>
      <c r="F70" s="49" t="str">
        <f>'League Play Report'!G50</f>
        <v/>
      </c>
      <c r="G70" s="49" t="str">
        <f>IF('League Play Report'!E50="F","Front",IF('League Play Report'!E50="M","Middle","Back"))</f>
        <v>Back</v>
      </c>
      <c r="H70" s="50"/>
      <c r="I70" s="49" t="str">
        <f>'League Play Report'!F50</f>
        <v/>
      </c>
      <c r="L70" s="21"/>
    </row>
    <row r="71" customHeight="1" spans="1:12">
      <c r="A71" s="49" t="e">
        <f>'League Play Report'!D51</f>
        <v>#N/A</v>
      </c>
      <c r="B71" s="50" t="str">
        <f t="shared" si="13"/>
        <v/>
      </c>
      <c r="C71" s="136" t="str">
        <f t="shared" si="24"/>
        <v/>
      </c>
      <c r="D71" s="50"/>
      <c r="E71" s="49" t="str">
        <f t="shared" si="23"/>
        <v/>
      </c>
      <c r="F71" s="49" t="str">
        <f>'League Play Report'!G51</f>
        <v/>
      </c>
      <c r="G71" s="49" t="str">
        <f>IF('League Play Report'!E51="F","Front",IF('League Play Report'!E51="M","Middle","Back"))</f>
        <v>Back</v>
      </c>
      <c r="H71" s="50"/>
      <c r="I71" s="49" t="str">
        <f>'League Play Report'!F51</f>
        <v/>
      </c>
      <c r="L71" s="21"/>
    </row>
    <row r="72" customHeight="1" spans="1:12">
      <c r="A72" s="49" t="e">
        <f>'League Play Report'!Q50</f>
        <v>#N/A</v>
      </c>
      <c r="B72" s="50" t="str">
        <f t="shared" si="13"/>
        <v/>
      </c>
      <c r="C72" s="136" t="str">
        <f t="shared" si="24"/>
        <v/>
      </c>
      <c r="D72" s="50"/>
      <c r="E72" s="49" t="str">
        <f t="shared" si="25"/>
        <v/>
      </c>
      <c r="F72" s="49" t="str">
        <f>'League Play Report'!T50</f>
        <v/>
      </c>
      <c r="G72" s="49" t="str">
        <f>IF('League Play Report'!R50="F","Front",IF('League Play Report'!R50="M","Middle","Back"))</f>
        <v>Back</v>
      </c>
      <c r="H72" s="50"/>
      <c r="I72" s="49" t="str">
        <f>'League Play Report'!S50</f>
        <v/>
      </c>
      <c r="L72" s="21"/>
    </row>
    <row r="73" customHeight="1" spans="1:12">
      <c r="A73" s="49" t="e">
        <f>'League Play Report'!Q51</f>
        <v>#N/A</v>
      </c>
      <c r="B73" s="50" t="str">
        <f t="shared" si="13"/>
        <v/>
      </c>
      <c r="C73" s="136" t="str">
        <f t="shared" si="24"/>
        <v/>
      </c>
      <c r="D73" s="50"/>
      <c r="E73" s="49" t="str">
        <f t="shared" si="25"/>
        <v/>
      </c>
      <c r="F73" s="49" t="str">
        <f>'League Play Report'!T51</f>
        <v/>
      </c>
      <c r="G73" s="49" t="str">
        <f>IF('League Play Report'!R51="F","Front",IF('League Play Report'!R51="M","Middle","Back"))</f>
        <v>Back</v>
      </c>
      <c r="H73" s="50"/>
      <c r="I73" s="49" t="str">
        <f>'League Play Report'!S51</f>
        <v/>
      </c>
      <c r="L73" s="21"/>
    </row>
    <row r="74" customHeight="1" spans="1:12">
      <c r="A74" s="49" t="e">
        <f>'League Play Report'!D52</f>
        <v>#N/A</v>
      </c>
      <c r="B74" s="50" t="str">
        <f t="shared" si="13"/>
        <v/>
      </c>
      <c r="C74" s="136" t="str">
        <f t="shared" si="24"/>
        <v/>
      </c>
      <c r="D74" s="50"/>
      <c r="E74" s="49" t="str">
        <f>IF(I74="","","VISITING TEAM")</f>
        <v/>
      </c>
      <c r="F74" s="49" t="str">
        <f>'League Play Report'!G52</f>
        <v/>
      </c>
      <c r="G74" s="49" t="str">
        <f>IF('League Play Report'!E52="F","Front",IF('League Play Report'!E52="M","Middle","Back"))</f>
        <v>Back</v>
      </c>
      <c r="H74" s="50"/>
      <c r="I74" s="49" t="str">
        <f>'League Play Report'!F52</f>
        <v/>
      </c>
      <c r="L74" s="21"/>
    </row>
    <row r="75" customHeight="1" spans="1:12">
      <c r="A75" s="49" t="e">
        <f>'League Play Report'!D53</f>
        <v>#N/A</v>
      </c>
      <c r="B75" s="50" t="str">
        <f t="shared" si="13"/>
        <v/>
      </c>
      <c r="C75" s="136" t="str">
        <f t="shared" si="24"/>
        <v/>
      </c>
      <c r="D75" s="50"/>
      <c r="E75" s="49" t="str">
        <f>IF(I75="","","VISITING TEAM")</f>
        <v/>
      </c>
      <c r="F75" s="49" t="str">
        <f>'League Play Report'!G53</f>
        <v/>
      </c>
      <c r="G75" s="49" t="str">
        <f>IF('League Play Report'!E53="F","Front",IF('League Play Report'!E53="M","Middle","Back"))</f>
        <v>Back</v>
      </c>
      <c r="H75" s="50"/>
      <c r="I75" s="49" t="str">
        <f>'League Play Report'!F53</f>
        <v/>
      </c>
      <c r="L75" s="21"/>
    </row>
    <row r="76" customHeight="1" spans="1:12">
      <c r="A76" s="49" t="e">
        <f>'League Play Report'!Q52</f>
        <v>#N/A</v>
      </c>
      <c r="B76" s="50" t="str">
        <f t="shared" si="13"/>
        <v/>
      </c>
      <c r="C76" s="136" t="str">
        <f t="shared" si="24"/>
        <v/>
      </c>
      <c r="D76" s="50"/>
      <c r="E76" s="49" t="str">
        <f>IF(I76="","","HOME TEAM")</f>
        <v/>
      </c>
      <c r="F76" s="49" t="str">
        <f>'League Play Report'!T52</f>
        <v/>
      </c>
      <c r="G76" s="49" t="str">
        <f>IF('League Play Report'!R52="F","Front",IF('League Play Report'!R52="M","Middle","Back"))</f>
        <v>Back</v>
      </c>
      <c r="H76" s="50"/>
      <c r="I76" s="49" t="str">
        <f>'League Play Report'!S52</f>
        <v/>
      </c>
      <c r="L76" s="21"/>
    </row>
    <row r="77" customHeight="1" spans="1:12">
      <c r="A77" s="49" t="e">
        <f>'League Play Report'!Q53</f>
        <v>#N/A</v>
      </c>
      <c r="B77" s="50" t="str">
        <f t="shared" si="13"/>
        <v/>
      </c>
      <c r="C77" s="136" t="str">
        <f t="shared" si="24"/>
        <v/>
      </c>
      <c r="D77" s="50"/>
      <c r="E77" s="49" t="str">
        <f>IF(I77="","","HOME TEAM")</f>
        <v/>
      </c>
      <c r="F77" s="49" t="str">
        <f>'League Play Report'!T53</f>
        <v/>
      </c>
      <c r="G77" s="49" t="str">
        <f>IF('League Play Report'!R53="F","Front",IF('League Play Report'!R53="M","Middle","Back"))</f>
        <v>Back</v>
      </c>
      <c r="H77" s="50"/>
      <c r="I77" s="49" t="str">
        <f>'League Play Report'!S53</f>
        <v/>
      </c>
      <c r="L77" s="21"/>
    </row>
    <row r="78" customHeight="1" spans="1:1">
      <c r="A78" s="142"/>
    </row>
    <row r="80" customHeight="1" spans="1:1">
      <c r="A80" s="142"/>
    </row>
    <row r="81" customHeight="1" spans="1:1">
      <c r="A81" s="143"/>
    </row>
    <row r="92" customHeight="1" spans="1:7">
      <c r="A92" s="21"/>
      <c r="B92" s="21"/>
      <c r="C92" s="21"/>
      <c r="D92" s="21"/>
      <c r="E92" s="21"/>
      <c r="F92" s="21"/>
      <c r="G92" s="21"/>
    </row>
    <row r="93" customHeight="1" spans="1:7">
      <c r="A93" s="21"/>
      <c r="B93" s="21"/>
      <c r="C93" s="21"/>
      <c r="D93" s="21"/>
      <c r="E93" s="21"/>
      <c r="F93" s="21"/>
      <c r="G93" s="21"/>
    </row>
    <row r="94" customHeight="1" spans="7:7">
      <c r="G94" s="21"/>
    </row>
    <row r="95" customHeight="1" spans="7:7">
      <c r="G95" s="21"/>
    </row>
    <row r="96" customHeight="1" spans="7:7">
      <c r="G96" s="21"/>
    </row>
    <row r="97" customHeight="1" spans="7:7">
      <c r="G97" s="21"/>
    </row>
    <row r="98" customHeight="1" spans="7:7">
      <c r="G98" s="21"/>
    </row>
    <row r="99" customHeight="1" spans="7:7">
      <c r="G99" s="21"/>
    </row>
    <row r="100" customHeight="1" spans="7:7">
      <c r="G100" s="21"/>
    </row>
    <row r="101" customHeight="1" spans="7:7">
      <c r="G101" s="21"/>
    </row>
    <row r="102" customHeight="1" spans="7:7">
      <c r="G102" s="21"/>
    </row>
    <row r="103" customHeight="1" spans="7:7">
      <c r="G103" s="21"/>
    </row>
    <row r="104" customHeight="1" spans="7:7">
      <c r="G104" s="21"/>
    </row>
    <row r="105" customHeight="1" spans="7:7">
      <c r="G105" s="21"/>
    </row>
    <row r="106" customHeight="1" spans="7:7">
      <c r="G106" s="21"/>
    </row>
    <row r="107" customHeight="1" spans="7:7">
      <c r="G107" s="21"/>
    </row>
    <row r="108" customHeight="1" spans="7:7">
      <c r="G108" s="21"/>
    </row>
    <row r="109" customHeight="1" spans="7:7">
      <c r="G109" s="21"/>
    </row>
  </sheetData>
  <sheetProtection selectLockedCells="1"/>
  <hyperlinks>
    <hyperlink ref="J14" r:id="rId1" display="TUTORIAL"/>
  </hyperlinks>
  <pageMargins left="0.75" right="0.75" top="1" bottom="1" header="0.5" footer="0.5"/>
  <pageSetup paperSize="1" orientation="portrait"/>
  <headerFooter/>
  <ignoredErrors>
    <ignoredError sqref="J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5"/>
  <sheetViews>
    <sheetView workbookViewId="0">
      <selection activeCell="Q5" sqref="Q5"/>
    </sheetView>
  </sheetViews>
  <sheetFormatPr defaultColWidth="9.14285714285714" defaultRowHeight="12.75"/>
  <cols>
    <col min="2" max="2" width="17.1428571428571" customWidth="1"/>
    <col min="3" max="3" width="15.2857142857143" customWidth="1"/>
    <col min="4" max="4" width="5.42857142857143" customWidth="1"/>
    <col min="5" max="5" width="10" customWidth="1"/>
    <col min="6" max="7" width="11.2857142857143" customWidth="1"/>
    <col min="8" max="8" width="11.5714285714286" customWidth="1"/>
    <col min="9" max="9" width="12.5714285714286" customWidth="1"/>
    <col min="10" max="10" width="12.8571428571429"/>
    <col min="11" max="11" width="10.5714285714286" customWidth="1"/>
    <col min="12" max="12" width="11.1428571428571" customWidth="1"/>
    <col min="13" max="13" width="9.14285714285714" customWidth="1"/>
  </cols>
  <sheetData>
    <row r="1" spans="1:8">
      <c r="A1" s="57"/>
      <c r="B1" s="57"/>
      <c r="C1" s="58"/>
      <c r="D1" s="57"/>
      <c r="E1" s="59"/>
      <c r="F1" s="59"/>
      <c r="G1" s="59"/>
      <c r="H1" s="60"/>
    </row>
    <row r="2" ht="13.5" spans="1:8">
      <c r="A2" s="57"/>
      <c r="B2" s="57"/>
      <c r="C2" s="61"/>
      <c r="D2" s="57"/>
      <c r="E2" s="62"/>
      <c r="F2" s="62"/>
      <c r="G2" s="62"/>
      <c r="H2" s="60"/>
    </row>
    <row r="3" ht="13.5" spans="1:15">
      <c r="A3" s="63" t="s">
        <v>211</v>
      </c>
      <c r="B3" s="64" t="s">
        <v>212</v>
      </c>
      <c r="C3" s="63" t="s">
        <v>213</v>
      </c>
      <c r="D3" s="63" t="s">
        <v>214</v>
      </c>
      <c r="E3" s="65" t="s">
        <v>215</v>
      </c>
      <c r="F3" s="63" t="s">
        <v>216</v>
      </c>
      <c r="G3" s="63" t="s">
        <v>217</v>
      </c>
      <c r="H3" s="63" t="s">
        <v>218</v>
      </c>
      <c r="I3" s="111" t="s">
        <v>219</v>
      </c>
      <c r="J3" s="112" t="s">
        <v>217</v>
      </c>
      <c r="K3" s="113" t="s">
        <v>220</v>
      </c>
      <c r="L3" s="113" t="s">
        <v>221</v>
      </c>
      <c r="M3" s="113" t="s">
        <v>217</v>
      </c>
      <c r="N3" s="114" t="s">
        <v>222</v>
      </c>
      <c r="O3" s="113" t="s">
        <v>223</v>
      </c>
    </row>
    <row r="4" ht="15" spans="1:15">
      <c r="A4" s="66">
        <v>1</v>
      </c>
      <c r="B4" s="67" t="s">
        <v>224</v>
      </c>
      <c r="C4" s="67" t="s">
        <v>224</v>
      </c>
      <c r="D4" s="68">
        <v>72</v>
      </c>
      <c r="E4" s="69">
        <v>117</v>
      </c>
      <c r="F4" s="70">
        <v>65.3</v>
      </c>
      <c r="G4" s="71">
        <v>5020</v>
      </c>
      <c r="H4" s="68">
        <v>124</v>
      </c>
      <c r="I4" s="115">
        <v>67.9</v>
      </c>
      <c r="J4" s="116">
        <v>5612</v>
      </c>
      <c r="K4" s="81">
        <v>134</v>
      </c>
      <c r="L4" s="81">
        <v>69.7</v>
      </c>
      <c r="M4" s="81">
        <v>6012</v>
      </c>
      <c r="N4" s="117" t="s">
        <v>225</v>
      </c>
      <c r="O4" s="81" t="s">
        <v>225</v>
      </c>
    </row>
    <row r="5" ht="15" spans="1:15">
      <c r="A5" s="66">
        <v>2</v>
      </c>
      <c r="B5" s="67" t="s">
        <v>226</v>
      </c>
      <c r="C5" s="67" t="s">
        <v>227</v>
      </c>
      <c r="D5" s="68">
        <v>71</v>
      </c>
      <c r="E5" s="68">
        <v>119</v>
      </c>
      <c r="F5" s="72">
        <v>66</v>
      </c>
      <c r="G5" s="68">
        <v>5214</v>
      </c>
      <c r="H5" s="68">
        <v>124</v>
      </c>
      <c r="I5" s="115">
        <v>68.7</v>
      </c>
      <c r="J5" s="116">
        <v>5707</v>
      </c>
      <c r="K5" s="81">
        <v>129</v>
      </c>
      <c r="L5" s="81">
        <v>70.5</v>
      </c>
      <c r="M5" s="81">
        <v>6128</v>
      </c>
      <c r="N5" s="117" t="s">
        <v>225</v>
      </c>
      <c r="O5" s="81" t="s">
        <v>225</v>
      </c>
    </row>
    <row r="6" ht="15" spans="1:15">
      <c r="A6" s="66">
        <v>3</v>
      </c>
      <c r="B6" s="67" t="s">
        <v>226</v>
      </c>
      <c r="C6" s="67" t="s">
        <v>228</v>
      </c>
      <c r="D6" s="68">
        <v>72</v>
      </c>
      <c r="E6" s="68">
        <v>121</v>
      </c>
      <c r="F6" s="72">
        <v>66.4</v>
      </c>
      <c r="G6" s="68">
        <v>5312</v>
      </c>
      <c r="H6" s="68">
        <v>127</v>
      </c>
      <c r="I6" s="115">
        <v>69.1</v>
      </c>
      <c r="J6" s="116">
        <v>5794</v>
      </c>
      <c r="K6" s="81">
        <v>134</v>
      </c>
      <c r="L6" s="81">
        <v>71.4</v>
      </c>
      <c r="M6" s="81">
        <v>6255</v>
      </c>
      <c r="N6" s="117" t="s">
        <v>225</v>
      </c>
      <c r="O6" s="81" t="s">
        <v>225</v>
      </c>
    </row>
    <row r="7" ht="15" spans="1:15">
      <c r="A7" s="66">
        <v>4</v>
      </c>
      <c r="B7" s="67" t="s">
        <v>226</v>
      </c>
      <c r="C7" s="67" t="s">
        <v>229</v>
      </c>
      <c r="D7" s="68">
        <v>71</v>
      </c>
      <c r="E7" s="68">
        <v>115</v>
      </c>
      <c r="F7" s="72">
        <v>65.6</v>
      </c>
      <c r="G7" s="68">
        <v>5291</v>
      </c>
      <c r="H7" s="68">
        <v>120</v>
      </c>
      <c r="I7" s="115">
        <v>67.9</v>
      </c>
      <c r="J7" s="116">
        <v>5803</v>
      </c>
      <c r="K7" s="81">
        <v>123</v>
      </c>
      <c r="L7" s="81">
        <v>70.4</v>
      </c>
      <c r="M7" s="81">
        <v>6256</v>
      </c>
      <c r="N7" s="117" t="s">
        <v>225</v>
      </c>
      <c r="O7" s="81" t="s">
        <v>225</v>
      </c>
    </row>
    <row r="8" ht="15" spans="1:15">
      <c r="A8" s="66">
        <v>5</v>
      </c>
      <c r="B8" s="73" t="s">
        <v>226</v>
      </c>
      <c r="C8" s="73" t="s">
        <v>230</v>
      </c>
      <c r="D8" s="74">
        <v>71</v>
      </c>
      <c r="E8" s="74">
        <v>122</v>
      </c>
      <c r="F8" s="75">
        <v>67.1</v>
      </c>
      <c r="G8" s="74">
        <v>5414</v>
      </c>
      <c r="H8" s="74">
        <v>128</v>
      </c>
      <c r="I8" s="118">
        <v>69.1</v>
      </c>
      <c r="J8" s="119">
        <v>5967</v>
      </c>
      <c r="K8" s="120">
        <v>131</v>
      </c>
      <c r="L8" s="120">
        <v>70.7</v>
      </c>
      <c r="M8" s="120">
        <v>6207</v>
      </c>
      <c r="N8" s="121" t="s">
        <v>225</v>
      </c>
      <c r="O8" s="120" t="s">
        <v>225</v>
      </c>
    </row>
    <row r="9" ht="15" spans="1:15">
      <c r="A9" s="66">
        <v>6</v>
      </c>
      <c r="B9" s="73" t="s">
        <v>231</v>
      </c>
      <c r="C9" s="73" t="s">
        <v>232</v>
      </c>
      <c r="D9" s="74">
        <v>72</v>
      </c>
      <c r="E9" s="74">
        <v>123</v>
      </c>
      <c r="F9" s="75">
        <v>67.9</v>
      </c>
      <c r="G9" s="74">
        <v>5443</v>
      </c>
      <c r="H9" s="74">
        <v>128</v>
      </c>
      <c r="I9" s="118">
        <v>69.8</v>
      </c>
      <c r="J9" s="119">
        <v>5897</v>
      </c>
      <c r="K9" s="120">
        <v>141</v>
      </c>
      <c r="L9" s="120">
        <v>71.6</v>
      </c>
      <c r="M9" s="120">
        <v>6417</v>
      </c>
      <c r="N9" s="121" t="s">
        <v>225</v>
      </c>
      <c r="O9" s="120" t="s">
        <v>233</v>
      </c>
    </row>
    <row r="10" ht="15" spans="1:15">
      <c r="A10" s="66">
        <v>7</v>
      </c>
      <c r="B10" s="73" t="s">
        <v>231</v>
      </c>
      <c r="C10" s="76" t="s">
        <v>234</v>
      </c>
      <c r="D10" s="77">
        <v>72</v>
      </c>
      <c r="E10" s="77">
        <v>124</v>
      </c>
      <c r="F10" s="78">
        <v>68.1</v>
      </c>
      <c r="G10" s="77">
        <v>5589</v>
      </c>
      <c r="H10" s="77">
        <v>129</v>
      </c>
      <c r="I10" s="122">
        <v>70.5</v>
      </c>
      <c r="J10" s="119">
        <v>6059</v>
      </c>
      <c r="K10" s="120">
        <v>133</v>
      </c>
      <c r="L10" s="120">
        <v>71.6</v>
      </c>
      <c r="M10" s="120">
        <v>6306</v>
      </c>
      <c r="N10" s="121" t="s">
        <v>225</v>
      </c>
      <c r="O10" s="120" t="s">
        <v>233</v>
      </c>
    </row>
    <row r="11" ht="15" spans="1:15">
      <c r="A11" s="66">
        <v>8</v>
      </c>
      <c r="B11" s="67" t="s">
        <v>235</v>
      </c>
      <c r="C11" s="67" t="s">
        <v>236</v>
      </c>
      <c r="D11" s="68">
        <v>72</v>
      </c>
      <c r="E11" s="69">
        <v>125</v>
      </c>
      <c r="F11" s="79">
        <v>66.9</v>
      </c>
      <c r="G11" s="80">
        <v>5344</v>
      </c>
      <c r="H11" s="80">
        <v>132</v>
      </c>
      <c r="I11" s="71">
        <v>68.6</v>
      </c>
      <c r="J11" s="116">
        <v>5728</v>
      </c>
      <c r="K11" s="81">
        <v>141</v>
      </c>
      <c r="L11" s="81">
        <v>70.8</v>
      </c>
      <c r="M11" s="81">
        <v>6182</v>
      </c>
      <c r="N11" s="117" t="s">
        <v>225</v>
      </c>
      <c r="O11" s="81" t="s">
        <v>233</v>
      </c>
    </row>
    <row r="12" ht="15" spans="1:18">
      <c r="A12" s="66">
        <v>9</v>
      </c>
      <c r="B12" s="67" t="s">
        <v>235</v>
      </c>
      <c r="C12" s="67" t="s">
        <v>237</v>
      </c>
      <c r="D12" s="68">
        <v>72</v>
      </c>
      <c r="E12" s="68">
        <v>133</v>
      </c>
      <c r="F12" s="72">
        <v>67.5</v>
      </c>
      <c r="G12" s="68">
        <v>5462</v>
      </c>
      <c r="H12" s="68">
        <v>137</v>
      </c>
      <c r="I12" s="115">
        <v>69.2</v>
      </c>
      <c r="J12" s="116">
        <v>5782</v>
      </c>
      <c r="K12" s="81">
        <v>139</v>
      </c>
      <c r="L12" s="81">
        <v>71.3</v>
      </c>
      <c r="M12" s="81">
        <v>6195</v>
      </c>
      <c r="N12" s="117" t="s">
        <v>225</v>
      </c>
      <c r="O12" s="81" t="s">
        <v>233</v>
      </c>
      <c r="R12" t="str">
        <f>IFERROR(VLOOKUP(F3,Courses!$A$4:$M$24,11),"")</f>
        <v/>
      </c>
    </row>
    <row r="13" ht="15" spans="1:15">
      <c r="A13" s="66">
        <v>10</v>
      </c>
      <c r="B13" s="67" t="s">
        <v>238</v>
      </c>
      <c r="C13" s="67" t="s">
        <v>239</v>
      </c>
      <c r="D13" s="68">
        <v>72</v>
      </c>
      <c r="E13" s="68">
        <v>125</v>
      </c>
      <c r="F13" s="72">
        <v>67.6</v>
      </c>
      <c r="G13" s="81">
        <v>5650</v>
      </c>
      <c r="H13" s="68">
        <v>130</v>
      </c>
      <c r="I13" s="115">
        <v>69.6</v>
      </c>
      <c r="J13" s="115">
        <v>6003</v>
      </c>
      <c r="K13" s="81">
        <v>137</v>
      </c>
      <c r="L13" s="86">
        <v>71</v>
      </c>
      <c r="M13" s="81">
        <v>6338</v>
      </c>
      <c r="N13" s="117" t="s">
        <v>233</v>
      </c>
      <c r="O13" s="81" t="s">
        <v>225</v>
      </c>
    </row>
    <row r="14" ht="15" spans="1:15">
      <c r="A14" s="66">
        <v>11</v>
      </c>
      <c r="B14" s="67" t="s">
        <v>238</v>
      </c>
      <c r="C14" s="67" t="s">
        <v>240</v>
      </c>
      <c r="D14" s="68">
        <v>72</v>
      </c>
      <c r="E14" s="68">
        <v>120</v>
      </c>
      <c r="F14" s="72">
        <v>68.1</v>
      </c>
      <c r="G14" s="81">
        <v>5701</v>
      </c>
      <c r="H14" s="68">
        <v>126</v>
      </c>
      <c r="I14" s="115">
        <v>69.7</v>
      </c>
      <c r="J14" s="115">
        <v>6053</v>
      </c>
      <c r="K14" s="81">
        <v>133</v>
      </c>
      <c r="L14" s="81">
        <v>71.7</v>
      </c>
      <c r="M14" s="81">
        <v>6390</v>
      </c>
      <c r="N14" s="117" t="s">
        <v>233</v>
      </c>
      <c r="O14" s="81" t="s">
        <v>225</v>
      </c>
    </row>
    <row r="15" ht="15" spans="1:15">
      <c r="A15" s="66">
        <v>12</v>
      </c>
      <c r="B15" s="67" t="s">
        <v>238</v>
      </c>
      <c r="C15" s="67" t="s">
        <v>241</v>
      </c>
      <c r="D15" s="68">
        <v>72</v>
      </c>
      <c r="E15" s="68">
        <v>119</v>
      </c>
      <c r="F15" s="72">
        <v>67.7</v>
      </c>
      <c r="G15" s="81">
        <v>5619</v>
      </c>
      <c r="H15" s="68">
        <v>126</v>
      </c>
      <c r="I15" s="115">
        <v>69.3</v>
      </c>
      <c r="J15" s="115">
        <v>5944</v>
      </c>
      <c r="K15" s="81">
        <v>128</v>
      </c>
      <c r="L15" s="81">
        <v>70.7</v>
      </c>
      <c r="M15" s="81">
        <v>6290</v>
      </c>
      <c r="N15" s="117" t="s">
        <v>233</v>
      </c>
      <c r="O15" s="81" t="s">
        <v>225</v>
      </c>
    </row>
    <row r="16" ht="15" spans="1:15">
      <c r="A16" s="66">
        <v>13</v>
      </c>
      <c r="B16" s="67" t="s">
        <v>242</v>
      </c>
      <c r="C16" s="67" t="s">
        <v>243</v>
      </c>
      <c r="D16" s="68">
        <v>72</v>
      </c>
      <c r="E16" s="68">
        <v>129</v>
      </c>
      <c r="F16" s="72">
        <v>68.2</v>
      </c>
      <c r="G16" s="68">
        <v>5542</v>
      </c>
      <c r="H16" s="68">
        <v>136</v>
      </c>
      <c r="I16" s="115">
        <v>69.3</v>
      </c>
      <c r="J16" s="116">
        <v>5858</v>
      </c>
      <c r="K16" s="81">
        <v>142</v>
      </c>
      <c r="L16" s="81">
        <v>71.9</v>
      </c>
      <c r="M16" s="81">
        <v>6421</v>
      </c>
      <c r="N16" s="117" t="s">
        <v>225</v>
      </c>
      <c r="O16" s="81" t="s">
        <v>225</v>
      </c>
    </row>
    <row r="17" ht="15" spans="1:15">
      <c r="A17" s="66">
        <v>14</v>
      </c>
      <c r="B17" s="82" t="s">
        <v>242</v>
      </c>
      <c r="C17" s="82" t="s">
        <v>244</v>
      </c>
      <c r="D17" s="83">
        <v>71</v>
      </c>
      <c r="E17" s="83">
        <v>129</v>
      </c>
      <c r="F17" s="84">
        <v>66.8</v>
      </c>
      <c r="G17" s="83">
        <v>5325</v>
      </c>
      <c r="H17" s="83">
        <v>134</v>
      </c>
      <c r="I17" s="123">
        <v>68.8</v>
      </c>
      <c r="J17" s="71">
        <v>5734</v>
      </c>
      <c r="K17" s="80">
        <v>139</v>
      </c>
      <c r="L17" s="80">
        <v>70.6</v>
      </c>
      <c r="M17" s="80">
        <v>6103</v>
      </c>
      <c r="N17" s="117" t="s">
        <v>225</v>
      </c>
      <c r="O17" s="81" t="s">
        <v>225</v>
      </c>
    </row>
    <row r="18" ht="15" spans="1:15">
      <c r="A18" s="66">
        <v>15</v>
      </c>
      <c r="B18" s="85" t="s">
        <v>245</v>
      </c>
      <c r="C18" s="85" t="s">
        <v>246</v>
      </c>
      <c r="D18" s="81">
        <v>71</v>
      </c>
      <c r="E18" s="81">
        <v>125</v>
      </c>
      <c r="F18" s="86">
        <v>66.1</v>
      </c>
      <c r="G18" s="81">
        <v>5278</v>
      </c>
      <c r="H18" s="81">
        <v>132</v>
      </c>
      <c r="I18" s="81">
        <v>68.5</v>
      </c>
      <c r="J18" s="81">
        <v>5724</v>
      </c>
      <c r="K18" s="81">
        <v>141</v>
      </c>
      <c r="L18" s="81">
        <v>70.3</v>
      </c>
      <c r="M18" s="81">
        <v>6107</v>
      </c>
      <c r="N18" s="117" t="s">
        <v>225</v>
      </c>
      <c r="O18" s="81" t="s">
        <v>225</v>
      </c>
    </row>
    <row r="19" ht="15" spans="1:15">
      <c r="A19" s="66">
        <v>16</v>
      </c>
      <c r="B19" s="85" t="s">
        <v>245</v>
      </c>
      <c r="C19" s="85" t="s">
        <v>247</v>
      </c>
      <c r="D19" s="81">
        <v>71</v>
      </c>
      <c r="E19" s="81">
        <v>123</v>
      </c>
      <c r="F19" s="86">
        <v>66.8</v>
      </c>
      <c r="G19" s="81">
        <v>5506</v>
      </c>
      <c r="H19" s="81">
        <v>131</v>
      </c>
      <c r="I19" s="81">
        <v>68.9</v>
      </c>
      <c r="J19" s="81">
        <v>5970</v>
      </c>
      <c r="K19" s="81">
        <v>135</v>
      </c>
      <c r="L19" s="81">
        <v>70.6</v>
      </c>
      <c r="M19" s="81">
        <v>6358</v>
      </c>
      <c r="N19" s="124" t="s">
        <v>225</v>
      </c>
      <c r="O19" s="89" t="s">
        <v>225</v>
      </c>
    </row>
    <row r="20" ht="15" spans="1:15">
      <c r="A20" s="66">
        <v>17</v>
      </c>
      <c r="B20" s="85" t="s">
        <v>245</v>
      </c>
      <c r="C20" s="85" t="s">
        <v>248</v>
      </c>
      <c r="D20" s="81">
        <v>72</v>
      </c>
      <c r="E20" s="81">
        <v>125</v>
      </c>
      <c r="F20" s="86">
        <v>67.2</v>
      </c>
      <c r="G20" s="81">
        <v>5319</v>
      </c>
      <c r="H20" s="81">
        <v>130</v>
      </c>
      <c r="I20" s="81">
        <v>69.2</v>
      </c>
      <c r="J20" s="81">
        <v>5748</v>
      </c>
      <c r="K20" s="81">
        <v>141</v>
      </c>
      <c r="L20" s="81">
        <v>71.1</v>
      </c>
      <c r="M20" s="81">
        <v>6261</v>
      </c>
      <c r="N20" s="124" t="s">
        <v>225</v>
      </c>
      <c r="O20" s="89" t="s">
        <v>225</v>
      </c>
    </row>
    <row r="21" ht="15" spans="1:15">
      <c r="A21" s="66">
        <v>19</v>
      </c>
      <c r="B21" s="87" t="s">
        <v>249</v>
      </c>
      <c r="C21" s="87" t="s">
        <v>236</v>
      </c>
      <c r="D21" s="88">
        <v>72</v>
      </c>
      <c r="E21" s="89">
        <v>122</v>
      </c>
      <c r="F21" s="90">
        <v>67.7</v>
      </c>
      <c r="G21" s="89">
        <v>5414</v>
      </c>
      <c r="H21" s="89">
        <v>135</v>
      </c>
      <c r="I21" s="125">
        <v>70</v>
      </c>
      <c r="J21" s="126">
        <v>6070</v>
      </c>
      <c r="K21" s="89">
        <v>141</v>
      </c>
      <c r="L21" s="89">
        <v>71.6</v>
      </c>
      <c r="M21" s="89">
        <v>6355</v>
      </c>
      <c r="N21" s="124" t="s">
        <v>225</v>
      </c>
      <c r="O21" s="89" t="s">
        <v>225</v>
      </c>
    </row>
    <row r="22" ht="15" spans="1:15">
      <c r="A22" s="66">
        <v>20</v>
      </c>
      <c r="B22" s="67" t="s">
        <v>249</v>
      </c>
      <c r="C22" s="67" t="s">
        <v>250</v>
      </c>
      <c r="D22" s="68">
        <v>72</v>
      </c>
      <c r="E22" s="80">
        <v>125</v>
      </c>
      <c r="F22" s="79">
        <v>67.5</v>
      </c>
      <c r="G22" s="80">
        <v>5533</v>
      </c>
      <c r="H22" s="80">
        <v>139</v>
      </c>
      <c r="I22" s="71">
        <v>69.6</v>
      </c>
      <c r="J22" s="116">
        <v>6081</v>
      </c>
      <c r="K22" s="81">
        <v>143</v>
      </c>
      <c r="L22" s="81">
        <v>70.6</v>
      </c>
      <c r="M22" s="81">
        <v>6300</v>
      </c>
      <c r="N22" s="117" t="s">
        <v>225</v>
      </c>
      <c r="O22" s="81" t="s">
        <v>225</v>
      </c>
    </row>
    <row r="23" ht="15" spans="1:15">
      <c r="A23" s="66">
        <v>21</v>
      </c>
      <c r="B23" s="67" t="s">
        <v>251</v>
      </c>
      <c r="C23" s="67" t="s">
        <v>251</v>
      </c>
      <c r="D23" s="68">
        <v>72</v>
      </c>
      <c r="E23" s="91">
        <v>124</v>
      </c>
      <c r="F23" s="92">
        <v>67.8</v>
      </c>
      <c r="G23" s="93">
        <v>5542</v>
      </c>
      <c r="H23" s="93">
        <v>127</v>
      </c>
      <c r="I23" s="127">
        <v>69.4</v>
      </c>
      <c r="J23" s="116">
        <v>6001</v>
      </c>
      <c r="K23" s="81">
        <v>131</v>
      </c>
      <c r="L23" s="81">
        <v>70.3</v>
      </c>
      <c r="M23" s="81">
        <v>6251</v>
      </c>
      <c r="N23" s="117" t="s">
        <v>233</v>
      </c>
      <c r="O23" s="81" t="s">
        <v>225</v>
      </c>
    </row>
    <row r="24" ht="15" spans="1:15">
      <c r="A24" s="66">
        <v>22</v>
      </c>
      <c r="B24" s="94" t="s">
        <v>252</v>
      </c>
      <c r="C24" s="95" t="s">
        <v>246</v>
      </c>
      <c r="D24" s="96">
        <v>72</v>
      </c>
      <c r="E24" s="97">
        <v>125</v>
      </c>
      <c r="F24" s="98">
        <v>68.9</v>
      </c>
      <c r="G24" s="99">
        <v>5645</v>
      </c>
      <c r="H24" s="99">
        <v>135</v>
      </c>
      <c r="I24" s="128">
        <v>69.9</v>
      </c>
      <c r="J24" s="119">
        <v>5930</v>
      </c>
      <c r="K24" s="120">
        <v>137</v>
      </c>
      <c r="L24" s="120">
        <v>71.3</v>
      </c>
      <c r="M24" s="120">
        <v>6230</v>
      </c>
      <c r="N24" s="121" t="s">
        <v>225</v>
      </c>
      <c r="O24" s="120" t="s">
        <v>233</v>
      </c>
    </row>
    <row r="25" ht="15" spans="1:15">
      <c r="A25" s="66">
        <v>23</v>
      </c>
      <c r="B25" s="100" t="s">
        <v>252</v>
      </c>
      <c r="C25" s="101" t="s">
        <v>253</v>
      </c>
      <c r="D25" s="102">
        <v>71</v>
      </c>
      <c r="E25" s="103">
        <v>119</v>
      </c>
      <c r="F25" s="104">
        <v>67</v>
      </c>
      <c r="G25" s="105">
        <v>5409</v>
      </c>
      <c r="H25" s="106">
        <v>123</v>
      </c>
      <c r="I25" s="129">
        <v>68.2</v>
      </c>
      <c r="J25" s="116">
        <v>5654</v>
      </c>
      <c r="K25" s="81">
        <v>126</v>
      </c>
      <c r="L25" s="81">
        <v>69.3</v>
      </c>
      <c r="M25" s="81">
        <v>5908</v>
      </c>
      <c r="N25" s="117" t="s">
        <v>225</v>
      </c>
      <c r="O25" s="81" t="s">
        <v>233</v>
      </c>
    </row>
    <row r="26" spans="1:15">
      <c r="A26" s="107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6:15">
      <c r="F27" s="21"/>
      <c r="G27" s="108">
        <f>SUM(G4:G26)</f>
        <v>119572</v>
      </c>
      <c r="H27" s="21"/>
      <c r="I27" s="21"/>
      <c r="J27" s="130">
        <f>SUM(J4:J26)</f>
        <v>129119</v>
      </c>
      <c r="K27" s="21"/>
      <c r="L27" s="21"/>
      <c r="M27" s="130">
        <f>SUM(M4:M26)</f>
        <v>137270</v>
      </c>
      <c r="N27" s="21"/>
      <c r="O27" s="21"/>
    </row>
    <row r="28" spans="6:15">
      <c r="F28" s="21" t="s">
        <v>254</v>
      </c>
      <c r="G28" s="109">
        <f>G27/23</f>
        <v>5198.78260869565</v>
      </c>
      <c r="H28" s="21"/>
      <c r="I28" s="21" t="s">
        <v>254</v>
      </c>
      <c r="J28" s="131">
        <f>J27/23</f>
        <v>5613.86956521739</v>
      </c>
      <c r="K28" s="21"/>
      <c r="L28" s="21" t="s">
        <v>254</v>
      </c>
      <c r="M28" s="131">
        <f>M27/23</f>
        <v>5968.26086956522</v>
      </c>
      <c r="N28" s="21"/>
      <c r="O28" s="21"/>
    </row>
    <row r="29" spans="6:15"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6:15"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6:15">
      <c r="F31" s="21"/>
      <c r="H31" s="21"/>
      <c r="I31" s="21"/>
      <c r="J31" s="110"/>
      <c r="K31" s="21"/>
      <c r="L31" s="21"/>
      <c r="M31" s="110"/>
      <c r="N31" s="21"/>
      <c r="O31" s="21"/>
    </row>
    <row r="32" spans="5:15">
      <c r="E32" s="21"/>
      <c r="F32" s="21"/>
      <c r="G32" s="110"/>
      <c r="H32" s="21"/>
      <c r="I32" s="21"/>
      <c r="J32" s="110"/>
      <c r="K32" s="21"/>
      <c r="L32" s="21"/>
      <c r="M32" s="110"/>
      <c r="O32" s="21"/>
    </row>
    <row r="33" spans="5:15">
      <c r="E33" s="21"/>
      <c r="F33" s="21"/>
      <c r="G33" s="110"/>
      <c r="H33" s="21"/>
      <c r="I33" s="21"/>
      <c r="J33" s="110"/>
      <c r="K33" s="21"/>
      <c r="L33" s="21"/>
      <c r="M33" s="110"/>
      <c r="O33" s="21"/>
    </row>
    <row r="34" spans="6:15"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6:15">
      <c r="F35" s="21"/>
      <c r="G35" s="21"/>
      <c r="H35" s="21"/>
      <c r="I35" s="21"/>
      <c r="J35" s="21"/>
      <c r="K35" s="21"/>
      <c r="L35" s="21"/>
      <c r="M35" s="21"/>
      <c r="N35" s="21"/>
      <c r="O35" s="21"/>
    </row>
  </sheetData>
  <sheetProtection algorithmName="SHA-512" hashValue="lgoWk0uieQkxDa8fQZw1rJCICQifDzqY0SH5hJJSO4ov2MaiYK59dGozHnDrakzfYbC+8SrycVIbPgfeiCaJNQ==" saltValue="WRiZqpV824DVSLEtsdPm8Q==" spinCount="100000" sheet="1" selectLockedCells="1" objects="1"/>
  <pageMargins left="0.275" right="0.275" top="1" bottom="1" header="0.5" footer="0.5"/>
  <pageSetup paperSize="25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18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14" master="" otherUserPermission="visible"/>
  <rangeList sheetStid="15" master="" otherUserPermission="visible"/>
  <rangeList sheetStid="16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League Play Report</vt:lpstr>
      <vt:lpstr>Alternate Play Report</vt:lpstr>
      <vt:lpstr>Visitor Output</vt:lpstr>
      <vt:lpstr>Home Output</vt:lpstr>
      <vt:lpstr>Home Index</vt:lpstr>
      <vt:lpstr>Visitor Index</vt:lpstr>
      <vt:lpstr>Rosters</vt:lpstr>
      <vt:lpstr>Golf Genius Merge</vt:lpstr>
      <vt:lpstr>Courses</vt:lpstr>
      <vt:lpstr>Interclub Billing</vt:lpstr>
      <vt:lpstr>Export Home</vt:lpstr>
      <vt:lpstr>Export Visitors</vt:lpstr>
      <vt:lpstr>Roster Index</vt:lpstr>
      <vt:lpstr>Matches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Fujii</dc:creator>
  <cp:lastModifiedBy>lstoneboca</cp:lastModifiedBy>
  <dcterms:created xsi:type="dcterms:W3CDTF">2019-06-05T16:15:00Z</dcterms:created>
  <cp:lastPrinted>2024-06-25T11:54:00Z</cp:lastPrinted>
  <dcterms:modified xsi:type="dcterms:W3CDTF">2025-06-22T17:27:50Z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ICV">
    <vt:lpwstr>EA0FB3D23A4A4451AF0C1E921EDE5351_13</vt:lpwstr>
  </property>
</Properties>
</file>